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608" yWindow="768" windowWidth="19320" windowHeight="7536"/>
  </bookViews>
  <sheets>
    <sheet name="Legend" sheetId="14" r:id="rId1"/>
    <sheet name="Acute FW data for Appendix" sheetId="7" r:id="rId2"/>
    <sheet name="Chronic FW data for Appendix" sheetId="8" r:id="rId3"/>
    <sheet name="Acute SW data for Appendix" sheetId="9" r:id="rId4"/>
    <sheet name="Chronic SW data for Appendix" sheetId="10" r:id="rId5"/>
    <sheet name="Sheet1" sheetId="12" r:id="rId6"/>
    <sheet name="Sheet2" sheetId="13" r:id="rId7"/>
  </sheets>
  <definedNames>
    <definedName name="_xlnm._FilterDatabase" localSheetId="1" hidden="1">'Acute FW data for Appendix'!$A$1:$AM$420</definedName>
  </definedNames>
  <calcPr calcId="145621"/>
</workbook>
</file>

<file path=xl/calcChain.xml><?xml version="1.0" encoding="utf-8"?>
<calcChain xmlns="http://schemas.openxmlformats.org/spreadsheetml/2006/main">
  <c r="I4" i="10" l="1"/>
  <c r="S4" i="10"/>
  <c r="T4" i="10"/>
  <c r="U4" i="10"/>
  <c r="V4" i="10"/>
  <c r="W4" i="10"/>
  <c r="X4" i="10"/>
  <c r="Y4" i="10"/>
  <c r="S6" i="10"/>
  <c r="T6" i="10"/>
  <c r="U6" i="10"/>
  <c r="V6" i="10"/>
  <c r="W6" i="10"/>
  <c r="X6" i="10"/>
  <c r="Y6" i="10"/>
  <c r="S7" i="10"/>
  <c r="T7" i="10"/>
  <c r="U7" i="10"/>
  <c r="V7" i="10"/>
  <c r="W7" i="10"/>
  <c r="X7" i="10"/>
  <c r="Y7" i="10"/>
  <c r="S8" i="10"/>
  <c r="T8" i="10"/>
  <c r="U8" i="10"/>
  <c r="V8" i="10"/>
  <c r="W8" i="10"/>
  <c r="X8" i="10"/>
  <c r="Y8" i="10"/>
  <c r="W9" i="10"/>
  <c r="S10" i="10"/>
  <c r="T10" i="10"/>
  <c r="U10" i="10"/>
  <c r="V10" i="10"/>
  <c r="W10" i="10"/>
  <c r="X10" i="10"/>
  <c r="Y10" i="10"/>
  <c r="S11" i="10"/>
  <c r="S12" i="10"/>
  <c r="T11" i="10"/>
  <c r="T12" i="10"/>
  <c r="U11" i="10"/>
  <c r="U12" i="10"/>
  <c r="V11" i="10"/>
  <c r="V12" i="10"/>
  <c r="W11" i="10"/>
  <c r="W12" i="10"/>
  <c r="X11" i="10"/>
  <c r="X12" i="10"/>
  <c r="Y11" i="10"/>
  <c r="Y12" i="10"/>
  <c r="S13" i="10"/>
  <c r="T13" i="10"/>
  <c r="U13" i="10"/>
  <c r="V13" i="10"/>
  <c r="W13" i="10"/>
  <c r="X13" i="10"/>
  <c r="Y13" i="10"/>
  <c r="S17" i="10"/>
  <c r="T17" i="10"/>
  <c r="U17" i="10"/>
  <c r="V17" i="10"/>
  <c r="W17" i="10"/>
  <c r="X17" i="10"/>
  <c r="Y17" i="10"/>
  <c r="I18" i="10"/>
  <c r="S23" i="10"/>
  <c r="T23" i="10"/>
  <c r="U23" i="10"/>
  <c r="V23" i="10"/>
  <c r="W23" i="10"/>
  <c r="X23" i="10"/>
  <c r="Y23" i="10"/>
  <c r="S28" i="10"/>
  <c r="T28" i="10"/>
  <c r="U28" i="10"/>
  <c r="V28" i="10"/>
  <c r="W28" i="10"/>
  <c r="X28" i="10"/>
  <c r="Y28" i="10"/>
  <c r="S29" i="10"/>
  <c r="T29" i="10"/>
  <c r="U29" i="10"/>
  <c r="V29" i="10"/>
  <c r="W29" i="10"/>
  <c r="X29" i="10"/>
  <c r="Y29" i="10"/>
  <c r="S30" i="10"/>
  <c r="T30" i="10"/>
  <c r="U30" i="10"/>
  <c r="V30" i="10"/>
  <c r="W30" i="10"/>
  <c r="X30" i="10"/>
  <c r="Y30" i="10"/>
  <c r="S31" i="10"/>
  <c r="T31" i="10"/>
  <c r="U31" i="10"/>
  <c r="V31" i="10"/>
  <c r="W31" i="10"/>
  <c r="X31" i="10"/>
  <c r="Y31" i="10"/>
  <c r="S32" i="10"/>
  <c r="T32" i="10"/>
  <c r="U32" i="10"/>
  <c r="V32" i="10"/>
  <c r="W32" i="10"/>
  <c r="X32" i="10"/>
  <c r="Y32" i="10"/>
  <c r="S33" i="10"/>
  <c r="T33" i="10"/>
  <c r="U33" i="10"/>
  <c r="V33" i="10"/>
  <c r="W33" i="10"/>
  <c r="X33" i="10"/>
  <c r="Y33" i="10"/>
  <c r="S34" i="10"/>
  <c r="T34" i="10"/>
  <c r="U34" i="10"/>
  <c r="V34" i="10"/>
  <c r="W34" i="10"/>
  <c r="X34" i="10"/>
  <c r="Y34" i="10"/>
  <c r="S42" i="10"/>
  <c r="T42" i="10"/>
  <c r="U42" i="10"/>
  <c r="V42" i="10"/>
  <c r="W42" i="10"/>
  <c r="X42" i="10"/>
  <c r="Y42" i="10"/>
  <c r="S43" i="10"/>
  <c r="T43" i="10"/>
  <c r="U43" i="10"/>
  <c r="V43" i="10"/>
  <c r="W43" i="10"/>
  <c r="X43" i="10"/>
  <c r="Y43" i="10"/>
  <c r="S44" i="10"/>
  <c r="T44" i="10"/>
  <c r="U44" i="10"/>
  <c r="V44" i="10"/>
  <c r="W44" i="10"/>
  <c r="X44" i="10"/>
  <c r="Y44" i="10"/>
  <c r="S83" i="10"/>
  <c r="S82" i="10"/>
  <c r="T83" i="10"/>
  <c r="T82" i="10"/>
  <c r="U83" i="10"/>
  <c r="U82" i="10"/>
  <c r="V83" i="10"/>
  <c r="V82" i="10"/>
  <c r="W83" i="10"/>
  <c r="W82" i="10"/>
  <c r="X83" i="10"/>
  <c r="X82" i="10"/>
  <c r="Y83" i="10"/>
  <c r="Y82" i="10"/>
  <c r="S85" i="10"/>
  <c r="S9" i="10"/>
  <c r="T85" i="10"/>
  <c r="T9" i="10"/>
  <c r="U85" i="10"/>
  <c r="U9" i="10"/>
  <c r="V85" i="10"/>
  <c r="V9" i="10"/>
  <c r="X85" i="10"/>
  <c r="X9" i="10"/>
  <c r="Y85" i="10"/>
  <c r="Y9" i="10"/>
  <c r="R6" i="9"/>
  <c r="S6" i="9"/>
  <c r="T6" i="9"/>
  <c r="U6" i="9"/>
  <c r="V6" i="9"/>
  <c r="W6" i="9"/>
  <c r="X6" i="9"/>
  <c r="R7" i="9"/>
  <c r="S7" i="9"/>
  <c r="T7" i="9"/>
  <c r="U7" i="9"/>
  <c r="V7" i="9"/>
  <c r="W7" i="9"/>
  <c r="X7" i="9"/>
  <c r="R8" i="9"/>
  <c r="S8" i="9"/>
  <c r="T8" i="9"/>
  <c r="U8" i="9"/>
  <c r="V8" i="9"/>
  <c r="W8" i="9"/>
  <c r="X8" i="9"/>
  <c r="R23" i="9"/>
  <c r="S23" i="9"/>
  <c r="T23" i="9"/>
  <c r="U23" i="9"/>
  <c r="V23" i="9"/>
  <c r="W23" i="9"/>
  <c r="X23" i="9"/>
  <c r="R41" i="9"/>
  <c r="S41" i="9"/>
  <c r="T41" i="9"/>
  <c r="U41" i="9"/>
  <c r="W41" i="9"/>
  <c r="X41" i="9"/>
  <c r="R54" i="9"/>
  <c r="S54" i="9"/>
  <c r="T54" i="9"/>
  <c r="U54" i="9"/>
  <c r="V54" i="9"/>
  <c r="W54" i="9"/>
  <c r="X54" i="9"/>
  <c r="Q39" i="7"/>
  <c r="S39" i="7"/>
  <c r="U39" i="7"/>
  <c r="W39" i="7"/>
  <c r="Y39" i="7"/>
  <c r="AC39" i="7"/>
  <c r="Q42" i="7"/>
  <c r="S42" i="7"/>
  <c r="U42" i="7"/>
  <c r="W42" i="7"/>
  <c r="Y42" i="7"/>
  <c r="AA42" i="7"/>
  <c r="Q44" i="7"/>
  <c r="S44" i="7"/>
  <c r="U44" i="7"/>
  <c r="W44" i="7"/>
  <c r="Y44" i="7"/>
  <c r="Q46" i="7"/>
  <c r="S46" i="7"/>
  <c r="U46" i="7"/>
  <c r="W46" i="7"/>
  <c r="Y46" i="7"/>
  <c r="AA46" i="7"/>
  <c r="AC46" i="7"/>
  <c r="Q47" i="7"/>
  <c r="S47" i="7"/>
  <c r="U47" i="7"/>
  <c r="W47" i="7"/>
  <c r="Y47" i="7"/>
  <c r="AA47" i="7"/>
  <c r="AC47" i="7"/>
  <c r="Q48" i="7"/>
  <c r="S48" i="7"/>
  <c r="U48" i="7"/>
  <c r="W48" i="7"/>
  <c r="Y48" i="7"/>
  <c r="AA48" i="7"/>
  <c r="Q50" i="7"/>
  <c r="S50" i="7"/>
  <c r="U50" i="7"/>
  <c r="W50" i="7"/>
  <c r="Y50" i="7"/>
  <c r="Q51" i="7"/>
  <c r="S51" i="7"/>
  <c r="U51" i="7"/>
  <c r="W51" i="7"/>
  <c r="Y51" i="7"/>
  <c r="AC51" i="7"/>
  <c r="Q52" i="7"/>
  <c r="S52" i="7"/>
  <c r="U52" i="7"/>
  <c r="W52" i="7"/>
  <c r="Y52" i="7"/>
  <c r="Q53" i="7"/>
  <c r="S53" i="7"/>
  <c r="U53" i="7"/>
  <c r="W53" i="7"/>
  <c r="Y53" i="7"/>
  <c r="AC53" i="7"/>
  <c r="Q54" i="7"/>
  <c r="S54" i="7"/>
  <c r="U54" i="7"/>
  <c r="W54" i="7"/>
  <c r="Y54" i="7"/>
  <c r="Q55" i="7"/>
  <c r="S55" i="7"/>
  <c r="U55" i="7"/>
  <c r="W55" i="7"/>
  <c r="Y55" i="7"/>
  <c r="Q56" i="7"/>
  <c r="S56" i="7"/>
  <c r="U56" i="7"/>
  <c r="W56" i="7"/>
  <c r="Y56" i="7"/>
  <c r="AC56" i="7"/>
  <c r="Q57" i="7"/>
  <c r="S57" i="7"/>
  <c r="U57" i="7"/>
  <c r="W57" i="7"/>
  <c r="Y57" i="7"/>
  <c r="Q58" i="7"/>
  <c r="S58" i="7"/>
  <c r="U58" i="7"/>
  <c r="W58" i="7"/>
  <c r="Y58" i="7"/>
  <c r="Q59" i="7"/>
  <c r="S59" i="7"/>
  <c r="U59" i="7"/>
  <c r="W59" i="7"/>
  <c r="Y59" i="7"/>
  <c r="Y60" i="7"/>
  <c r="Q61" i="7"/>
  <c r="S61" i="7"/>
  <c r="U61" i="7"/>
  <c r="W61" i="7"/>
  <c r="Y61" i="7"/>
  <c r="AC61" i="7"/>
  <c r="Q62" i="7"/>
  <c r="S62" i="7"/>
  <c r="U62" i="7"/>
  <c r="W62" i="7"/>
  <c r="Y62" i="7"/>
  <c r="Q63" i="7"/>
  <c r="S63" i="7"/>
  <c r="U63" i="7"/>
  <c r="W63" i="7"/>
  <c r="Y63" i="7"/>
  <c r="Q64" i="7"/>
  <c r="S64" i="7"/>
  <c r="U64" i="7"/>
  <c r="W64" i="7"/>
  <c r="Y64" i="7"/>
  <c r="Y65" i="7"/>
  <c r="Q66" i="7"/>
  <c r="S66" i="7"/>
  <c r="U66" i="7"/>
  <c r="W66" i="7"/>
  <c r="Y66" i="7"/>
  <c r="Q67" i="7"/>
  <c r="S67" i="7"/>
  <c r="U67" i="7"/>
  <c r="W67" i="7"/>
  <c r="Y67" i="7"/>
  <c r="AC67" i="7"/>
  <c r="Q68" i="7"/>
  <c r="S68" i="7"/>
  <c r="U68" i="7"/>
  <c r="W68" i="7"/>
  <c r="Y68" i="7"/>
  <c r="AA68" i="7"/>
  <c r="Q69" i="7"/>
  <c r="S69" i="7"/>
  <c r="U69" i="7"/>
  <c r="W69" i="7"/>
  <c r="Y69" i="7"/>
  <c r="Q70" i="7"/>
  <c r="S70" i="7"/>
  <c r="U70" i="7"/>
  <c r="W70" i="7"/>
  <c r="Y70" i="7"/>
  <c r="Q71" i="7"/>
  <c r="S71" i="7"/>
  <c r="U71" i="7"/>
  <c r="W71" i="7"/>
  <c r="Y71" i="7"/>
  <c r="Q72" i="7"/>
  <c r="S72" i="7"/>
  <c r="U72" i="7"/>
  <c r="W72" i="7"/>
  <c r="Y72" i="7"/>
  <c r="AA72" i="7"/>
  <c r="Q73" i="7"/>
  <c r="S73" i="7"/>
  <c r="U73" i="7"/>
  <c r="W73" i="7"/>
  <c r="Y73" i="7"/>
  <c r="Q74" i="7"/>
  <c r="S74" i="7"/>
  <c r="U74" i="7"/>
  <c r="W74" i="7"/>
  <c r="Y74" i="7"/>
  <c r="Q75" i="7"/>
  <c r="Y75" i="7"/>
  <c r="Q76" i="7"/>
  <c r="Y76" i="7"/>
  <c r="Q77" i="7"/>
  <c r="S77" i="7"/>
  <c r="U77" i="7"/>
  <c r="W77" i="7"/>
  <c r="Y77" i="7"/>
  <c r="AC77" i="7"/>
  <c r="Q79" i="7"/>
  <c r="S79" i="7"/>
  <c r="U79" i="7"/>
  <c r="W79" i="7"/>
  <c r="Y79" i="7"/>
  <c r="AC79" i="7"/>
  <c r="Q88" i="7"/>
  <c r="S88" i="7"/>
  <c r="U88" i="7"/>
  <c r="W88" i="7"/>
  <c r="Y88" i="7"/>
  <c r="Q98" i="7"/>
  <c r="S98" i="7"/>
  <c r="U98" i="7"/>
  <c r="W98" i="7"/>
  <c r="Y98" i="7"/>
  <c r="AA98" i="7"/>
  <c r="AC98" i="7"/>
  <c r="Q99" i="7"/>
  <c r="S99" i="7"/>
  <c r="U99" i="7"/>
  <c r="W99" i="7"/>
  <c r="Y99" i="7"/>
  <c r="Q100" i="7"/>
  <c r="S100" i="7"/>
  <c r="U100" i="7"/>
  <c r="W100" i="7"/>
  <c r="Y100" i="7"/>
  <c r="AC100" i="7"/>
  <c r="Q102" i="7"/>
  <c r="S102" i="7"/>
  <c r="U102" i="7"/>
  <c r="W102" i="7"/>
  <c r="Y102" i="7"/>
  <c r="AA102" i="7"/>
  <c r="AC102" i="7"/>
  <c r="Q103" i="7"/>
  <c r="S103" i="7"/>
  <c r="U103" i="7"/>
  <c r="W103" i="7"/>
  <c r="Y103" i="7"/>
  <c r="AA103" i="7"/>
  <c r="Q105" i="7"/>
  <c r="S105" i="7"/>
  <c r="U105" i="7"/>
  <c r="W105" i="7"/>
  <c r="Y105" i="7"/>
  <c r="Q109" i="7"/>
  <c r="S109" i="7"/>
  <c r="U109" i="7"/>
  <c r="W109" i="7"/>
  <c r="Y109" i="7"/>
  <c r="AA109" i="7"/>
  <c r="Q110" i="7"/>
  <c r="S110" i="7"/>
  <c r="U110" i="7"/>
  <c r="W110" i="7"/>
  <c r="Y110" i="7"/>
  <c r="AA110" i="7"/>
  <c r="Q111" i="7"/>
  <c r="S111" i="7"/>
  <c r="U111" i="7"/>
  <c r="W111" i="7"/>
  <c r="Y111" i="7"/>
  <c r="Q112" i="7"/>
  <c r="S112" i="7"/>
  <c r="U112" i="7"/>
  <c r="W112" i="7"/>
  <c r="Y112" i="7"/>
  <c r="Q113" i="7"/>
  <c r="S113" i="7"/>
  <c r="U113" i="7"/>
  <c r="W113" i="7"/>
  <c r="Y113" i="7"/>
  <c r="Q114" i="7"/>
  <c r="S114" i="7"/>
  <c r="U114" i="7"/>
  <c r="W114" i="7"/>
  <c r="Y114" i="7"/>
  <c r="AA114" i="7"/>
  <c r="Q115" i="7"/>
  <c r="S115" i="7"/>
  <c r="U115" i="7"/>
  <c r="W115" i="7"/>
  <c r="Y115" i="7"/>
  <c r="AA115" i="7"/>
  <c r="AC115" i="7"/>
  <c r="Q116" i="7"/>
  <c r="U116" i="7"/>
  <c r="Y116" i="7"/>
  <c r="AC116" i="7"/>
  <c r="Q118" i="7"/>
  <c r="S118" i="7"/>
  <c r="U118" i="7"/>
  <c r="W118" i="7"/>
  <c r="Y118" i="7"/>
  <c r="Y119" i="7"/>
  <c r="Q120" i="7"/>
  <c r="S120" i="7"/>
  <c r="U120" i="7"/>
  <c r="W120" i="7"/>
  <c r="Y120" i="7"/>
  <c r="AA120" i="7"/>
  <c r="AC120" i="7"/>
  <c r="Q121" i="7"/>
  <c r="S121" i="7"/>
  <c r="U121" i="7"/>
  <c r="W121" i="7"/>
  <c r="Y121" i="7"/>
  <c r="AC121" i="7"/>
  <c r="Q122" i="7"/>
  <c r="S122" i="7"/>
  <c r="U122" i="7"/>
  <c r="W122" i="7"/>
  <c r="Y122" i="7"/>
  <c r="Q124" i="7"/>
  <c r="S124" i="7"/>
  <c r="U124" i="7"/>
  <c r="W124" i="7"/>
  <c r="Y124" i="7"/>
  <c r="Q125" i="7"/>
  <c r="S125" i="7"/>
  <c r="U125" i="7"/>
  <c r="W125" i="7"/>
  <c r="Y125" i="7"/>
  <c r="Q126" i="7"/>
  <c r="S126" i="7"/>
  <c r="U126" i="7"/>
  <c r="W126" i="7"/>
  <c r="Y126" i="7"/>
  <c r="Q127" i="7"/>
  <c r="S127" i="7"/>
  <c r="U127" i="7"/>
  <c r="W127" i="7"/>
  <c r="Y127" i="7"/>
  <c r="Q128" i="7"/>
  <c r="S128" i="7"/>
  <c r="U128" i="7"/>
  <c r="W128" i="7"/>
  <c r="Y128" i="7"/>
  <c r="AA128" i="7"/>
  <c r="Q129" i="7"/>
  <c r="S129" i="7"/>
  <c r="U129" i="7"/>
  <c r="W129" i="7"/>
  <c r="Y129" i="7"/>
  <c r="AA129" i="7"/>
  <c r="Q130" i="7"/>
  <c r="S130" i="7"/>
  <c r="U130" i="7"/>
  <c r="W130" i="7"/>
  <c r="Y130" i="7"/>
  <c r="Q131" i="7"/>
  <c r="S131" i="7"/>
  <c r="U131" i="7"/>
  <c r="W131" i="7"/>
  <c r="Y131" i="7"/>
  <c r="Q133" i="7"/>
  <c r="S133" i="7"/>
  <c r="U133" i="7"/>
  <c r="W133" i="7"/>
  <c r="Y133" i="7"/>
  <c r="Q134" i="7"/>
  <c r="S134" i="7"/>
  <c r="U134" i="7"/>
  <c r="W134" i="7"/>
  <c r="Y134" i="7"/>
  <c r="AA134" i="7"/>
  <c r="AC134" i="7"/>
  <c r="AE134" i="7"/>
  <c r="Y135" i="7"/>
  <c r="Y136" i="7"/>
  <c r="Q137" i="7"/>
  <c r="Y137" i="7"/>
  <c r="Q138" i="7"/>
  <c r="Y138" i="7"/>
  <c r="Q139" i="7"/>
  <c r="Y139" i="7"/>
  <c r="Q140" i="7"/>
  <c r="Y140" i="7"/>
  <c r="Q154" i="7"/>
  <c r="S154" i="7"/>
  <c r="U154" i="7"/>
  <c r="W154" i="7"/>
  <c r="Y154" i="7"/>
  <c r="AA154" i="7"/>
  <c r="AC154" i="7"/>
  <c r="Q165" i="7"/>
  <c r="S165" i="7"/>
  <c r="U165" i="7"/>
  <c r="W165" i="7"/>
  <c r="Y165" i="7"/>
  <c r="AA165" i="7"/>
  <c r="AC165" i="7"/>
  <c r="Q180" i="7"/>
  <c r="S180" i="7"/>
  <c r="U180" i="7"/>
  <c r="W180" i="7"/>
  <c r="Y180" i="7"/>
  <c r="AA180" i="7"/>
  <c r="AC180" i="7"/>
  <c r="Q181" i="7"/>
  <c r="S181" i="7"/>
  <c r="U181" i="7"/>
  <c r="W181" i="7"/>
  <c r="Y181" i="7"/>
  <c r="AA181" i="7"/>
  <c r="AC181" i="7"/>
  <c r="Q182" i="7"/>
  <c r="S182" i="7"/>
  <c r="U182" i="7"/>
  <c r="W182" i="7"/>
  <c r="Y182" i="7"/>
  <c r="AA182" i="7"/>
  <c r="AC182" i="7"/>
  <c r="Q183" i="7"/>
  <c r="S183" i="7"/>
  <c r="U183" i="7"/>
  <c r="W183" i="7"/>
  <c r="Y183" i="7"/>
  <c r="AA183" i="7"/>
  <c r="AC183" i="7"/>
  <c r="Q187" i="7"/>
  <c r="S187" i="7"/>
  <c r="U187" i="7"/>
  <c r="W187" i="7"/>
  <c r="Y187" i="7"/>
  <c r="AA187" i="7"/>
  <c r="AC187" i="7"/>
  <c r="Q188" i="7"/>
  <c r="S188" i="7"/>
  <c r="U188" i="7"/>
  <c r="W188" i="7"/>
  <c r="Y188" i="7"/>
  <c r="AA188" i="7"/>
  <c r="AC188" i="7"/>
  <c r="Q189" i="7"/>
  <c r="S189" i="7"/>
  <c r="U189" i="7"/>
  <c r="W189" i="7"/>
  <c r="Y189" i="7"/>
  <c r="AA189" i="7"/>
  <c r="AC189" i="7"/>
  <c r="Q190" i="7"/>
  <c r="S190" i="7"/>
  <c r="U190" i="7"/>
  <c r="W190" i="7"/>
  <c r="Y190" i="7"/>
  <c r="AA190" i="7"/>
  <c r="AC190" i="7"/>
  <c r="U193" i="7"/>
  <c r="W193" i="7"/>
  <c r="Y193" i="7"/>
  <c r="U194" i="7"/>
  <c r="W194" i="7"/>
  <c r="Y194" i="7"/>
  <c r="Q195" i="7"/>
  <c r="S195" i="7"/>
  <c r="U195" i="7"/>
  <c r="W195" i="7"/>
  <c r="Y195" i="7"/>
  <c r="AC195" i="7"/>
  <c r="Q196" i="7"/>
  <c r="S196" i="7"/>
  <c r="U196" i="7"/>
  <c r="W196" i="7"/>
  <c r="Y196" i="7"/>
  <c r="AA196" i="7"/>
  <c r="AC196" i="7"/>
  <c r="Q197" i="7"/>
  <c r="S197" i="7"/>
  <c r="U197" i="7"/>
  <c r="W197" i="7"/>
  <c r="Y197" i="7"/>
  <c r="AA197" i="7"/>
  <c r="AC197" i="7"/>
  <c r="Q198" i="7"/>
  <c r="S198" i="7"/>
  <c r="U198" i="7"/>
  <c r="W198" i="7"/>
  <c r="Y198" i="7"/>
  <c r="AA198" i="7"/>
  <c r="AC198" i="7"/>
  <c r="Q199" i="7"/>
  <c r="S199" i="7"/>
  <c r="U199" i="7"/>
  <c r="W199" i="7"/>
  <c r="Y199" i="7"/>
  <c r="AA199" i="7"/>
  <c r="AC199" i="7"/>
  <c r="Q200" i="7"/>
  <c r="S200" i="7"/>
  <c r="U200" i="7"/>
  <c r="W200" i="7"/>
  <c r="Y200" i="7"/>
  <c r="AA200" i="7"/>
  <c r="AC200" i="7"/>
  <c r="Q201" i="7"/>
  <c r="S201" i="7"/>
  <c r="U201" i="7"/>
  <c r="W201" i="7"/>
  <c r="Y201" i="7"/>
  <c r="AA201" i="7"/>
  <c r="AC201" i="7"/>
  <c r="Q202" i="7"/>
  <c r="S202" i="7"/>
  <c r="U202" i="7"/>
  <c r="W202" i="7"/>
  <c r="Y202" i="7"/>
  <c r="AA202" i="7"/>
  <c r="AC202" i="7"/>
  <c r="Q203" i="7"/>
  <c r="S203" i="7"/>
  <c r="U203" i="7"/>
  <c r="W203" i="7"/>
  <c r="Y203" i="7"/>
  <c r="AA203" i="7"/>
  <c r="AC203" i="7"/>
  <c r="Q204" i="7"/>
  <c r="S204" i="7"/>
  <c r="U204" i="7"/>
  <c r="W204" i="7"/>
  <c r="Y204" i="7"/>
  <c r="AA204" i="7"/>
  <c r="AC204" i="7"/>
  <c r="Q209" i="7"/>
  <c r="S209" i="7"/>
  <c r="U209" i="7"/>
  <c r="W209" i="7"/>
  <c r="Y209" i="7"/>
  <c r="Q210" i="7"/>
  <c r="S210" i="7"/>
  <c r="U210" i="7"/>
  <c r="W210" i="7"/>
  <c r="Y210" i="7"/>
  <c r="AC210" i="7"/>
  <c r="Q211" i="7"/>
  <c r="S211" i="7"/>
  <c r="U211" i="7"/>
  <c r="W211" i="7"/>
  <c r="Y211" i="7"/>
  <c r="AC211" i="7"/>
  <c r="Q212" i="7"/>
  <c r="S212" i="7"/>
  <c r="U212" i="7"/>
  <c r="W212" i="7"/>
  <c r="Y212" i="7"/>
  <c r="AC212" i="7"/>
  <c r="Q213" i="7"/>
  <c r="S213" i="7"/>
  <c r="U213" i="7"/>
  <c r="W213" i="7"/>
  <c r="Y213" i="7"/>
  <c r="AC213" i="7"/>
  <c r="Q214" i="7"/>
  <c r="S214" i="7"/>
  <c r="U214" i="7"/>
  <c r="W214" i="7"/>
  <c r="Y214" i="7"/>
  <c r="AC214" i="7"/>
  <c r="Q215" i="7"/>
  <c r="S215" i="7"/>
  <c r="U215" i="7"/>
  <c r="W215" i="7"/>
  <c r="Y215" i="7"/>
  <c r="AC215" i="7"/>
  <c r="Q216" i="7"/>
  <c r="S216" i="7"/>
  <c r="U216" i="7"/>
  <c r="W216" i="7"/>
  <c r="Y216" i="7"/>
  <c r="Q217" i="7"/>
  <c r="S217" i="7"/>
  <c r="U217" i="7"/>
  <c r="W217" i="7"/>
  <c r="Y217" i="7"/>
  <c r="Q218" i="7"/>
  <c r="S218" i="7"/>
  <c r="U218" i="7"/>
  <c r="W218" i="7"/>
  <c r="Y218" i="7"/>
  <c r="Q219" i="7"/>
  <c r="S219" i="7"/>
  <c r="U219" i="7"/>
  <c r="W219" i="7"/>
  <c r="Y219" i="7"/>
  <c r="Q220" i="7"/>
  <c r="S220" i="7"/>
  <c r="U220" i="7"/>
  <c r="W220" i="7"/>
  <c r="Y220" i="7"/>
  <c r="Q221" i="7"/>
  <c r="S221" i="7"/>
  <c r="U221" i="7"/>
  <c r="W221" i="7"/>
  <c r="Y221" i="7"/>
  <c r="Q222" i="7"/>
  <c r="S222" i="7"/>
  <c r="U222" i="7"/>
  <c r="W222" i="7"/>
  <c r="Y222" i="7"/>
  <c r="Q223" i="7"/>
  <c r="S223" i="7"/>
  <c r="U223" i="7"/>
  <c r="W223" i="7"/>
  <c r="Y223" i="7"/>
  <c r="Q224" i="7"/>
  <c r="S224" i="7"/>
  <c r="U224" i="7"/>
  <c r="W224" i="7"/>
  <c r="Y224" i="7"/>
  <c r="Q225" i="7"/>
  <c r="S225" i="7"/>
  <c r="U225" i="7"/>
  <c r="W225" i="7"/>
  <c r="Y225" i="7"/>
  <c r="Q226" i="7"/>
  <c r="S226" i="7"/>
  <c r="U226" i="7"/>
  <c r="W226" i="7"/>
  <c r="Y226" i="7"/>
  <c r="Q227" i="7"/>
  <c r="S227" i="7"/>
  <c r="U227" i="7"/>
  <c r="W227" i="7"/>
  <c r="Y227" i="7"/>
  <c r="Q228" i="7"/>
  <c r="S228" i="7"/>
  <c r="U228" i="7"/>
  <c r="W228" i="7"/>
  <c r="Y228" i="7"/>
  <c r="Q229" i="7"/>
  <c r="S229" i="7"/>
  <c r="U229" i="7"/>
  <c r="W229" i="7"/>
  <c r="Y229" i="7"/>
  <c r="Q230" i="7"/>
  <c r="S230" i="7"/>
  <c r="U230" i="7"/>
  <c r="W230" i="7"/>
  <c r="Y230" i="7"/>
  <c r="Q231" i="7"/>
  <c r="S231" i="7"/>
  <c r="U231" i="7"/>
  <c r="W231" i="7"/>
  <c r="Y231" i="7"/>
  <c r="Q273" i="7"/>
  <c r="S273" i="7"/>
  <c r="U273" i="7"/>
  <c r="W273" i="7"/>
  <c r="Y273" i="7"/>
  <c r="AA273" i="7"/>
  <c r="AC273" i="7"/>
  <c r="Q274" i="7"/>
  <c r="S274" i="7"/>
  <c r="U274" i="7"/>
  <c r="W274" i="7"/>
  <c r="Y274" i="7"/>
  <c r="AA274" i="7"/>
  <c r="AC274" i="7"/>
  <c r="Q275" i="7"/>
  <c r="S275" i="7"/>
  <c r="U275" i="7"/>
  <c r="W275" i="7"/>
  <c r="Y275" i="7"/>
  <c r="AA275" i="7"/>
  <c r="AC275" i="7"/>
  <c r="Q276" i="7"/>
  <c r="S276" i="7"/>
  <c r="U276" i="7"/>
  <c r="W276" i="7"/>
  <c r="Y276" i="7"/>
  <c r="AA276" i="7"/>
  <c r="AC276" i="7"/>
  <c r="Q277" i="7"/>
  <c r="S277" i="7"/>
  <c r="U277" i="7"/>
  <c r="W277" i="7"/>
  <c r="Y277" i="7"/>
  <c r="AA277" i="7"/>
  <c r="AC277" i="7"/>
  <c r="Q278" i="7"/>
  <c r="S278" i="7"/>
  <c r="U278" i="7"/>
  <c r="W278" i="7"/>
  <c r="Y278" i="7"/>
  <c r="AA278" i="7"/>
  <c r="AC278" i="7"/>
  <c r="Q279" i="7"/>
  <c r="S279" i="7"/>
  <c r="U279" i="7"/>
  <c r="W279" i="7"/>
  <c r="Y279" i="7"/>
  <c r="AA279" i="7"/>
  <c r="AC279" i="7"/>
  <c r="Q280" i="7"/>
  <c r="S280" i="7"/>
  <c r="U280" i="7"/>
  <c r="W280" i="7"/>
  <c r="Y280" i="7"/>
  <c r="AA280" i="7"/>
  <c r="AC280" i="7"/>
  <c r="Q281" i="7"/>
  <c r="S281" i="7"/>
  <c r="U281" i="7"/>
  <c r="W281" i="7"/>
  <c r="Y281" i="7"/>
  <c r="AA281" i="7"/>
  <c r="AC281" i="7"/>
  <c r="Q282" i="7"/>
  <c r="S282" i="7"/>
  <c r="U282" i="7"/>
  <c r="W282" i="7"/>
  <c r="Y282" i="7"/>
  <c r="AA282" i="7"/>
  <c r="AC282" i="7"/>
  <c r="Q284" i="7"/>
  <c r="S284" i="7"/>
  <c r="U284" i="7"/>
  <c r="Y284" i="7"/>
  <c r="AA284" i="7"/>
  <c r="Q285" i="7"/>
  <c r="S285" i="7"/>
  <c r="U285" i="7"/>
  <c r="Y285" i="7"/>
  <c r="AA285" i="7"/>
  <c r="Q301" i="7"/>
  <c r="S301" i="7"/>
  <c r="U301" i="7"/>
  <c r="W301" i="7"/>
  <c r="Y301" i="7"/>
  <c r="AA301" i="7"/>
  <c r="AC301" i="7"/>
  <c r="Q302" i="7"/>
  <c r="S302" i="7"/>
  <c r="U302" i="7"/>
  <c r="W302" i="7"/>
  <c r="Y302" i="7"/>
  <c r="AA302" i="7"/>
  <c r="AC302" i="7"/>
  <c r="Q303" i="7"/>
  <c r="S303" i="7"/>
  <c r="U303" i="7"/>
  <c r="W303" i="7"/>
  <c r="Y303" i="7"/>
  <c r="AA303" i="7"/>
  <c r="AC303" i="7"/>
  <c r="Q304" i="7"/>
  <c r="S304" i="7"/>
  <c r="U304" i="7"/>
  <c r="W304" i="7"/>
  <c r="Y304" i="7"/>
  <c r="AA304" i="7"/>
  <c r="AC304" i="7"/>
  <c r="Q309" i="7"/>
  <c r="S309" i="7"/>
  <c r="U309" i="7"/>
  <c r="W309" i="7"/>
  <c r="Y309" i="7"/>
  <c r="AA309" i="7"/>
  <c r="AC309" i="7"/>
  <c r="Q357" i="7"/>
  <c r="S357" i="7"/>
  <c r="U357" i="7"/>
  <c r="W357" i="7"/>
  <c r="Y357" i="7"/>
  <c r="Q358" i="7"/>
  <c r="S358" i="7"/>
  <c r="U358" i="7"/>
  <c r="W358" i="7"/>
  <c r="Y358" i="7"/>
  <c r="Q359" i="7"/>
  <c r="S359" i="7"/>
  <c r="U359" i="7"/>
  <c r="W359" i="7"/>
  <c r="Y359" i="7"/>
  <c r="Q360" i="7"/>
  <c r="S360" i="7"/>
  <c r="U360" i="7"/>
  <c r="W360" i="7"/>
  <c r="Y360" i="7"/>
  <c r="Q361" i="7"/>
  <c r="S361" i="7"/>
  <c r="U361" i="7"/>
  <c r="W361" i="7"/>
  <c r="Y361" i="7"/>
  <c r="Q362" i="7"/>
  <c r="S362" i="7"/>
  <c r="U362" i="7"/>
  <c r="W362" i="7"/>
  <c r="Y362" i="7"/>
  <c r="Q363" i="7"/>
  <c r="S363" i="7"/>
  <c r="U363" i="7"/>
  <c r="W363" i="7"/>
  <c r="Y363" i="7"/>
  <c r="Q364" i="7"/>
  <c r="Y364" i="7"/>
  <c r="Q365" i="7"/>
  <c r="Y365" i="7"/>
  <c r="Q366" i="7"/>
  <c r="Y366" i="7"/>
  <c r="Q367" i="7"/>
  <c r="Y367" i="7"/>
  <c r="Y368" i="7"/>
  <c r="Y369" i="7"/>
  <c r="Y370" i="7"/>
  <c r="Q371" i="7"/>
  <c r="S371" i="7"/>
  <c r="U371" i="7"/>
  <c r="W371" i="7"/>
  <c r="Y371" i="7"/>
  <c r="AA371" i="7"/>
  <c r="AC371" i="7"/>
  <c r="Q372" i="7"/>
  <c r="S372" i="7"/>
  <c r="U372" i="7"/>
  <c r="W372" i="7"/>
  <c r="Y372" i="7"/>
  <c r="AA372" i="7"/>
  <c r="AC372" i="7"/>
  <c r="Q373" i="7"/>
  <c r="S373" i="7"/>
  <c r="U373" i="7"/>
  <c r="W373" i="7"/>
  <c r="Y373" i="7"/>
  <c r="AA373" i="7"/>
  <c r="AC373" i="7"/>
  <c r="Q374" i="7"/>
  <c r="S374" i="7"/>
  <c r="U374" i="7"/>
  <c r="W374" i="7"/>
  <c r="Y374" i="7"/>
  <c r="AA374" i="7"/>
  <c r="AC374" i="7"/>
  <c r="Q375" i="7"/>
  <c r="S375" i="7"/>
  <c r="U375" i="7"/>
  <c r="W375" i="7"/>
  <c r="Y375" i="7"/>
  <c r="AA375" i="7"/>
  <c r="Q376" i="7"/>
  <c r="S376" i="7"/>
  <c r="U376" i="7"/>
  <c r="W376" i="7"/>
  <c r="Y376" i="7"/>
  <c r="AA376" i="7"/>
  <c r="Q377" i="7"/>
  <c r="S377" i="7"/>
  <c r="U377" i="7"/>
  <c r="W377" i="7"/>
  <c r="Y377" i="7"/>
  <c r="AA377" i="7"/>
  <c r="Q378" i="7"/>
  <c r="S378" i="7"/>
  <c r="U378" i="7"/>
  <c r="W378" i="7"/>
  <c r="Y378" i="7"/>
  <c r="AA378" i="7"/>
  <c r="Q379" i="7"/>
  <c r="S379" i="7"/>
  <c r="U379" i="7"/>
  <c r="W379" i="7"/>
  <c r="Y379" i="7"/>
  <c r="AA379" i="7"/>
  <c r="Q380" i="7"/>
  <c r="S380" i="7"/>
  <c r="U380" i="7"/>
  <c r="W380" i="7"/>
  <c r="Y380" i="7"/>
  <c r="AA380" i="7"/>
  <c r="Q381" i="7"/>
  <c r="S381" i="7"/>
  <c r="U381" i="7"/>
  <c r="W381" i="7"/>
  <c r="Y381" i="7"/>
  <c r="AA381" i="7"/>
  <c r="Q382" i="7"/>
  <c r="S382" i="7"/>
  <c r="U382" i="7"/>
  <c r="W382" i="7"/>
  <c r="Y382" i="7"/>
  <c r="AA382" i="7"/>
  <c r="Q385" i="7"/>
  <c r="S385" i="7"/>
  <c r="U385" i="7"/>
  <c r="Y385" i="7"/>
  <c r="AA385" i="7"/>
  <c r="Q386" i="7"/>
  <c r="S386" i="7"/>
  <c r="U386" i="7"/>
  <c r="Y386" i="7"/>
  <c r="AA386" i="7"/>
  <c r="Q391" i="7"/>
  <c r="S391" i="7"/>
  <c r="U391" i="7"/>
  <c r="W391" i="7"/>
  <c r="Y391" i="7"/>
  <c r="Q392" i="7"/>
  <c r="S392" i="7"/>
  <c r="U392" i="7"/>
  <c r="W392" i="7"/>
  <c r="Y392" i="7"/>
  <c r="Q393" i="7"/>
  <c r="S393" i="7"/>
  <c r="U393" i="7"/>
  <c r="W393" i="7"/>
  <c r="Y393" i="7"/>
  <c r="Q394" i="7"/>
  <c r="S394" i="7"/>
  <c r="U394" i="7"/>
  <c r="W394" i="7"/>
  <c r="Y394" i="7"/>
  <c r="Q395" i="7"/>
  <c r="S395" i="7"/>
  <c r="U395" i="7"/>
  <c r="W395" i="7"/>
  <c r="Y395" i="7"/>
  <c r="Q396" i="7"/>
  <c r="S396" i="7"/>
  <c r="U396" i="7"/>
  <c r="Y396" i="7"/>
  <c r="AA396" i="7"/>
  <c r="Q397" i="7"/>
  <c r="S397" i="7"/>
  <c r="U397" i="7"/>
  <c r="Y397" i="7"/>
  <c r="AA397" i="7"/>
  <c r="Q398" i="7"/>
  <c r="S398" i="7"/>
  <c r="U398" i="7"/>
  <c r="Y398" i="7"/>
  <c r="AA398" i="7"/>
</calcChain>
</file>

<file path=xl/comments1.xml><?xml version="1.0" encoding="utf-8"?>
<comments xmlns="http://schemas.openxmlformats.org/spreadsheetml/2006/main">
  <authors>
    <author>medesfor</author>
  </authors>
  <commentList>
    <comment ref="G81" authorId="0">
      <text>
        <r>
          <rPr>
            <b/>
            <sz val="8"/>
            <color indexed="81"/>
            <rFont val="Tahoma"/>
            <family val="2"/>
          </rPr>
          <t>medesfor:</t>
        </r>
        <r>
          <rPr>
            <sz val="8"/>
            <color indexed="81"/>
            <rFont val="Tahoma"/>
            <family val="2"/>
          </rPr>
          <t xml:space="preserve">
not used in US</t>
        </r>
      </text>
    </comment>
    <comment ref="C148" authorId="0">
      <text>
        <r>
          <rPr>
            <b/>
            <sz val="8"/>
            <color indexed="81"/>
            <rFont val="Tahoma"/>
            <family val="2"/>
          </rPr>
          <t>medesfor:</t>
        </r>
        <r>
          <rPr>
            <sz val="8"/>
            <color indexed="81"/>
            <rFont val="Tahoma"/>
            <family val="2"/>
          </rPr>
          <t xml:space="preserve">
4d? Or 24h?</t>
        </r>
      </text>
    </comment>
    <comment ref="D267" authorId="0">
      <text>
        <r>
          <rPr>
            <b/>
            <sz val="8"/>
            <color indexed="81"/>
            <rFont val="Tahoma"/>
            <family val="2"/>
          </rPr>
          <t>medesfor:</t>
        </r>
        <r>
          <rPr>
            <sz val="8"/>
            <color indexed="81"/>
            <rFont val="Tahoma"/>
            <family val="2"/>
          </rPr>
          <t xml:space="preserve">
included the AgNO3 data from this paper</t>
        </r>
      </text>
    </comment>
    <comment ref="D272" authorId="0">
      <text>
        <r>
          <rPr>
            <b/>
            <sz val="8"/>
            <color indexed="81"/>
            <rFont val="Tahoma"/>
            <family val="2"/>
          </rPr>
          <t>medesfor:</t>
        </r>
        <r>
          <rPr>
            <sz val="8"/>
            <color indexed="81"/>
            <rFont val="Tahoma"/>
            <family val="2"/>
          </rPr>
          <t xml:space="preserve">
Ag species not stated, water chem unclear</t>
        </r>
      </text>
    </comment>
    <comment ref="D283" authorId="0">
      <text>
        <r>
          <rPr>
            <b/>
            <sz val="8"/>
            <color indexed="81"/>
            <rFont val="Tahoma"/>
            <family val="2"/>
          </rPr>
          <t>medesfor:</t>
        </r>
        <r>
          <rPr>
            <sz val="8"/>
            <color indexed="81"/>
            <rFont val="Tahoma"/>
            <family val="2"/>
          </rPr>
          <t xml:space="preserve">
unusual Ag species</t>
        </r>
      </text>
    </comment>
    <comment ref="D286" authorId="0">
      <text>
        <r>
          <rPr>
            <b/>
            <sz val="8"/>
            <color indexed="81"/>
            <rFont val="Tahoma"/>
            <family val="2"/>
          </rPr>
          <t>medesfor:</t>
        </r>
        <r>
          <rPr>
            <sz val="8"/>
            <color indexed="81"/>
            <rFont val="Tahoma"/>
            <family val="2"/>
          </rPr>
          <t xml:space="preserve">
value is approximated from unpublished results</t>
        </r>
      </text>
    </comment>
    <comment ref="G292" authorId="0">
      <text>
        <r>
          <rPr>
            <b/>
            <sz val="8"/>
            <color indexed="81"/>
            <rFont val="Tahoma"/>
            <family val="2"/>
          </rPr>
          <t>medesfor:</t>
        </r>
        <r>
          <rPr>
            <sz val="8"/>
            <color indexed="81"/>
            <rFont val="Tahoma"/>
            <family val="2"/>
          </rPr>
          <t xml:space="preserve">
not used in US</t>
        </r>
      </text>
    </comment>
    <comment ref="G293" authorId="0">
      <text>
        <r>
          <rPr>
            <b/>
            <sz val="8"/>
            <color indexed="81"/>
            <rFont val="Tahoma"/>
            <family val="2"/>
          </rPr>
          <t>medesfor:</t>
        </r>
        <r>
          <rPr>
            <sz val="8"/>
            <color indexed="81"/>
            <rFont val="Tahoma"/>
            <family val="2"/>
          </rPr>
          <t xml:space="preserve">
not used in US</t>
        </r>
      </text>
    </comment>
    <comment ref="G294" authorId="0">
      <text>
        <r>
          <rPr>
            <b/>
            <sz val="8"/>
            <color indexed="81"/>
            <rFont val="Tahoma"/>
            <family val="2"/>
          </rPr>
          <t>medesfor:</t>
        </r>
        <r>
          <rPr>
            <sz val="8"/>
            <color indexed="81"/>
            <rFont val="Tahoma"/>
            <family val="2"/>
          </rPr>
          <t xml:space="preserve">
not used in US</t>
        </r>
      </text>
    </comment>
    <comment ref="G295" authorId="0">
      <text>
        <r>
          <rPr>
            <b/>
            <sz val="8"/>
            <color indexed="81"/>
            <rFont val="Tahoma"/>
            <family val="2"/>
          </rPr>
          <t>medesfor:</t>
        </r>
        <r>
          <rPr>
            <sz val="8"/>
            <color indexed="81"/>
            <rFont val="Tahoma"/>
            <family val="2"/>
          </rPr>
          <t xml:space="preserve">
not used in US</t>
        </r>
      </text>
    </comment>
    <comment ref="G296" authorId="0">
      <text>
        <r>
          <rPr>
            <b/>
            <sz val="8"/>
            <color indexed="81"/>
            <rFont val="Tahoma"/>
            <family val="2"/>
          </rPr>
          <t>medesfor:</t>
        </r>
        <r>
          <rPr>
            <sz val="8"/>
            <color indexed="81"/>
            <rFont val="Tahoma"/>
            <family val="2"/>
          </rPr>
          <t xml:space="preserve">
not used in US</t>
        </r>
      </text>
    </comment>
    <comment ref="G297" authorId="0">
      <text>
        <r>
          <rPr>
            <b/>
            <sz val="8"/>
            <color indexed="81"/>
            <rFont val="Tahoma"/>
            <family val="2"/>
          </rPr>
          <t>medesfor:</t>
        </r>
        <r>
          <rPr>
            <sz val="8"/>
            <color indexed="81"/>
            <rFont val="Tahoma"/>
            <family val="2"/>
          </rPr>
          <t xml:space="preserve">
not used in US</t>
        </r>
      </text>
    </comment>
    <comment ref="D301" authorId="0">
      <text>
        <r>
          <rPr>
            <b/>
            <sz val="8"/>
            <color indexed="81"/>
            <rFont val="Tahoma"/>
            <family val="2"/>
          </rPr>
          <t>medesfor:</t>
        </r>
        <r>
          <rPr>
            <sz val="8"/>
            <color indexed="81"/>
            <rFont val="Tahoma"/>
            <family val="2"/>
          </rPr>
          <t xml:space="preserve">
nominal Ag concentrations</t>
        </r>
      </text>
    </comment>
    <comment ref="G310" authorId="0">
      <text>
        <r>
          <rPr>
            <b/>
            <sz val="8"/>
            <color indexed="81"/>
            <rFont val="Tahoma"/>
            <family val="2"/>
          </rPr>
          <t>medesfor:</t>
        </r>
        <r>
          <rPr>
            <sz val="8"/>
            <color indexed="81"/>
            <rFont val="Tahoma"/>
            <family val="2"/>
          </rPr>
          <t xml:space="preserve">
not used in US, insuffieient water chem</t>
        </r>
      </text>
    </comment>
    <comment ref="D317" authorId="0">
      <text>
        <r>
          <rPr>
            <b/>
            <sz val="8"/>
            <color indexed="81"/>
            <rFont val="Tahoma"/>
            <family val="2"/>
          </rPr>
          <t>medesfor:</t>
        </r>
        <r>
          <rPr>
            <sz val="8"/>
            <color indexed="81"/>
            <rFont val="Tahoma"/>
            <family val="2"/>
          </rPr>
          <t xml:space="preserve">
multiple endpoints</t>
        </r>
      </text>
    </comment>
    <comment ref="D325" authorId="0">
      <text>
        <r>
          <rPr>
            <b/>
            <sz val="8"/>
            <color indexed="81"/>
            <rFont val="Tahoma"/>
            <family val="2"/>
          </rPr>
          <t>medesfor:</t>
        </r>
        <r>
          <rPr>
            <sz val="8"/>
            <color indexed="81"/>
            <rFont val="Tahoma"/>
            <family val="2"/>
          </rPr>
          <t xml:space="preserve">
used flow-through data in paper</t>
        </r>
      </text>
    </comment>
    <comment ref="D328" authorId="0">
      <text>
        <r>
          <rPr>
            <b/>
            <sz val="8"/>
            <color indexed="81"/>
            <rFont val="Tahoma"/>
            <family val="2"/>
          </rPr>
          <t>medesfor:</t>
        </r>
        <r>
          <rPr>
            <sz val="8"/>
            <color indexed="81"/>
            <rFont val="Tahoma"/>
            <family val="2"/>
          </rPr>
          <t xml:space="preserve">
mulitple endpoints</t>
        </r>
      </text>
    </comment>
    <comment ref="D329" authorId="0">
      <text>
        <r>
          <rPr>
            <b/>
            <sz val="8"/>
            <color indexed="81"/>
            <rFont val="Tahoma"/>
            <family val="2"/>
          </rPr>
          <t>medesfor:</t>
        </r>
        <r>
          <rPr>
            <sz val="8"/>
            <color indexed="81"/>
            <rFont val="Tahoma"/>
            <family val="2"/>
          </rPr>
          <t xml:space="preserve">
multiple endpoints (different test duration)</t>
        </r>
      </text>
    </comment>
    <comment ref="D332" authorId="0">
      <text>
        <r>
          <rPr>
            <b/>
            <sz val="8"/>
            <color indexed="81"/>
            <rFont val="Tahoma"/>
            <family val="2"/>
          </rPr>
          <t>medesfor:</t>
        </r>
        <r>
          <rPr>
            <sz val="8"/>
            <color indexed="81"/>
            <rFont val="Tahoma"/>
            <family val="2"/>
          </rPr>
          <t xml:space="preserve">
multiple endpoints</t>
        </r>
      </text>
    </comment>
    <comment ref="D333" authorId="0">
      <text>
        <r>
          <rPr>
            <b/>
            <sz val="8"/>
            <color indexed="81"/>
            <rFont val="Tahoma"/>
            <family val="2"/>
          </rPr>
          <t>medesfor:</t>
        </r>
        <r>
          <rPr>
            <sz val="8"/>
            <color indexed="81"/>
            <rFont val="Tahoma"/>
            <family val="2"/>
          </rPr>
          <t xml:space="preserve">
multiple endpoints</t>
        </r>
      </text>
    </comment>
    <comment ref="D336" authorId="0">
      <text>
        <r>
          <rPr>
            <b/>
            <sz val="8"/>
            <color indexed="81"/>
            <rFont val="Tahoma"/>
            <family val="2"/>
          </rPr>
          <t>medesfor:</t>
        </r>
        <r>
          <rPr>
            <sz val="8"/>
            <color indexed="81"/>
            <rFont val="Tahoma"/>
            <family val="2"/>
          </rPr>
          <t xml:space="preserve">
multiple endpoints (other lifestage)</t>
        </r>
      </text>
    </comment>
    <comment ref="D342" authorId="0">
      <text>
        <r>
          <rPr>
            <b/>
            <sz val="8"/>
            <color indexed="81"/>
            <rFont val="Tahoma"/>
            <family val="2"/>
          </rPr>
          <t>medesfor:</t>
        </r>
        <r>
          <rPr>
            <sz val="8"/>
            <color indexed="81"/>
            <rFont val="Tahoma"/>
            <family val="2"/>
          </rPr>
          <t xml:space="preserve">
insufficient water chem</t>
        </r>
      </text>
    </comment>
    <comment ref="G342" authorId="0">
      <text>
        <r>
          <rPr>
            <b/>
            <sz val="8"/>
            <color indexed="81"/>
            <rFont val="Tahoma"/>
            <family val="2"/>
          </rPr>
          <t>medesfor:</t>
        </r>
        <r>
          <rPr>
            <sz val="8"/>
            <color indexed="81"/>
            <rFont val="Tahoma"/>
            <family val="2"/>
          </rPr>
          <t xml:space="preserve">
insufficient water chem</t>
        </r>
      </text>
    </comment>
    <comment ref="D343" authorId="0">
      <text>
        <r>
          <rPr>
            <b/>
            <sz val="8"/>
            <color indexed="81"/>
            <rFont val="Tahoma"/>
            <family val="2"/>
          </rPr>
          <t>medesfor:</t>
        </r>
        <r>
          <rPr>
            <sz val="8"/>
            <color indexed="81"/>
            <rFont val="Tahoma"/>
            <family val="2"/>
          </rPr>
          <t xml:space="preserve">
insuff water chem</t>
        </r>
      </text>
    </comment>
    <comment ref="D348" authorId="0">
      <text>
        <r>
          <rPr>
            <b/>
            <sz val="8"/>
            <color indexed="81"/>
            <rFont val="Tahoma"/>
            <family val="2"/>
          </rPr>
          <t>medesfor:</t>
        </r>
        <r>
          <rPr>
            <sz val="8"/>
            <color indexed="81"/>
            <rFont val="Tahoma"/>
            <family val="2"/>
          </rPr>
          <t xml:space="preserve">
used flow-through data</t>
        </r>
      </text>
    </comment>
    <comment ref="G364" authorId="0">
      <text>
        <r>
          <rPr>
            <b/>
            <sz val="8"/>
            <color indexed="81"/>
            <rFont val="Tahoma"/>
            <family val="2"/>
          </rPr>
          <t>medesfor:</t>
        </r>
        <r>
          <rPr>
            <sz val="8"/>
            <color indexed="81"/>
            <rFont val="Tahoma"/>
            <family val="2"/>
          </rPr>
          <t xml:space="preserve">
no used in US</t>
        </r>
      </text>
    </comment>
    <comment ref="D402" authorId="0">
      <text>
        <r>
          <rPr>
            <b/>
            <sz val="8"/>
            <color indexed="81"/>
            <rFont val="Tahoma"/>
            <family val="2"/>
          </rPr>
          <t>medesfor:</t>
        </r>
        <r>
          <rPr>
            <sz val="8"/>
            <color indexed="81"/>
            <rFont val="Tahoma"/>
            <family val="2"/>
          </rPr>
          <t xml:space="preserve">
multiple endpoints</t>
        </r>
      </text>
    </comment>
    <comment ref="D405" authorId="0">
      <text>
        <r>
          <rPr>
            <b/>
            <sz val="8"/>
            <color indexed="81"/>
            <rFont val="Tahoma"/>
            <family val="2"/>
          </rPr>
          <t>medesfor:</t>
        </r>
        <r>
          <rPr>
            <sz val="8"/>
            <color indexed="81"/>
            <rFont val="Tahoma"/>
            <family val="2"/>
          </rPr>
          <t xml:space="preserve">
nominal Ag</t>
        </r>
      </text>
    </comment>
    <comment ref="D407" authorId="0">
      <text>
        <r>
          <rPr>
            <b/>
            <sz val="8"/>
            <color indexed="81"/>
            <rFont val="Tahoma"/>
            <family val="2"/>
          </rPr>
          <t>medesfor:</t>
        </r>
        <r>
          <rPr>
            <sz val="8"/>
            <color indexed="81"/>
            <rFont val="Tahoma"/>
            <family val="2"/>
          </rPr>
          <t xml:space="preserve">
Ag species unknown; methodology unclear</t>
        </r>
      </text>
    </comment>
    <comment ref="I407" authorId="0">
      <text>
        <r>
          <rPr>
            <b/>
            <sz val="8"/>
            <color indexed="81"/>
            <rFont val="Tahoma"/>
            <family val="2"/>
          </rPr>
          <t>medesfor:</t>
        </r>
        <r>
          <rPr>
            <sz val="8"/>
            <color indexed="81"/>
            <rFont val="Tahoma"/>
            <family val="2"/>
          </rPr>
          <t xml:space="preserve">
methodology taken from Birge et al., 1985
</t>
        </r>
      </text>
    </comment>
    <comment ref="D408" authorId="0">
      <text>
        <r>
          <rPr>
            <b/>
            <sz val="8"/>
            <color indexed="81"/>
            <rFont val="Tahoma"/>
            <family val="2"/>
          </rPr>
          <t xml:space="preserve">medesfor:Ag species unknown
</t>
        </r>
      </text>
    </comment>
    <comment ref="D410" authorId="0">
      <text>
        <r>
          <rPr>
            <b/>
            <sz val="8"/>
            <color indexed="81"/>
            <rFont val="Tahoma"/>
            <family val="2"/>
          </rPr>
          <t>medesfor:</t>
        </r>
        <r>
          <rPr>
            <sz val="8"/>
            <color indexed="81"/>
            <rFont val="Tahoma"/>
            <family val="2"/>
          </rPr>
          <t xml:space="preserve">
Ag species unknown; methodology unclear</t>
        </r>
      </text>
    </comment>
    <comment ref="D411" authorId="0">
      <text>
        <r>
          <rPr>
            <b/>
            <sz val="8"/>
            <color indexed="81"/>
            <rFont val="Tahoma"/>
            <family val="2"/>
          </rPr>
          <t>medesfor:</t>
        </r>
        <r>
          <rPr>
            <sz val="8"/>
            <color indexed="81"/>
            <rFont val="Tahoma"/>
            <family val="2"/>
          </rPr>
          <t xml:space="preserve">
Ag species unknown</t>
        </r>
      </text>
    </comment>
    <comment ref="D414" authorId="0">
      <text>
        <r>
          <rPr>
            <b/>
            <sz val="8"/>
            <color indexed="81"/>
            <rFont val="Tahoma"/>
            <family val="2"/>
          </rPr>
          <t>medesfor:</t>
        </r>
        <r>
          <rPr>
            <sz val="8"/>
            <color indexed="81"/>
            <rFont val="Tahoma"/>
            <family val="2"/>
          </rPr>
          <t xml:space="preserve">
multiple emdpoints</t>
        </r>
      </text>
    </comment>
  </commentList>
</comments>
</file>

<file path=xl/comments2.xml><?xml version="1.0" encoding="utf-8"?>
<comments xmlns="http://schemas.openxmlformats.org/spreadsheetml/2006/main">
  <authors>
    <author>mschwart</author>
    <author>medesfor</author>
  </authors>
  <commentList>
    <comment ref="K3" authorId="0">
      <text>
        <r>
          <rPr>
            <b/>
            <sz val="8"/>
            <color indexed="81"/>
            <rFont val="Tahoma"/>
            <family val="2"/>
          </rPr>
          <t>mschwart:</t>
        </r>
        <r>
          <rPr>
            <sz val="8"/>
            <color indexed="81"/>
            <rFont val="Tahoma"/>
            <family val="2"/>
          </rPr>
          <t xml:space="preserve">
Pesch, C.E. and G.L. Hoffman. 1983. Interlaboratory comparison of a 28-day toxicity test with the polychaete Neanthes arenaceodentata. In: Aquatic toxicology and hazard assessment: Sixth symposium. Bishop, W.E., R.D. Cardwell and B.B. Heidolph (Eds.). ASTM STP 802. American Society for Testing and Materials, Philadelphia, PA. pp. 482-493.
</t>
        </r>
      </text>
    </comment>
    <comment ref="K33" authorId="0">
      <text>
        <r>
          <rPr>
            <b/>
            <sz val="8"/>
            <color indexed="81"/>
            <rFont val="Tahoma"/>
            <family val="2"/>
          </rPr>
          <t>mschwart:</t>
        </r>
        <r>
          <rPr>
            <sz val="8"/>
            <color indexed="81"/>
            <rFont val="Tahoma"/>
            <family val="2"/>
          </rPr>
          <t xml:space="preserve">
Dinnel, P.A., Q.J. Stober, J.M. Link, M.W. Letourneau, W.E. Roberts, S.P. Felton and R.E. Nakatani. 1983. Methodology and validation of a sperm cell toxicity test for testing toxic substances in marine waters. Final report to University of Washington Sea Grant Program, Grant R/TOX-1.
</t>
        </r>
      </text>
    </comment>
    <comment ref="K34" authorId="0">
      <text>
        <r>
          <rPr>
            <b/>
            <sz val="8"/>
            <color indexed="81"/>
            <rFont val="Tahoma"/>
            <family val="2"/>
          </rPr>
          <t>mschwart:</t>
        </r>
        <r>
          <rPr>
            <sz val="8"/>
            <color indexed="81"/>
            <rFont val="Tahoma"/>
            <family val="2"/>
          </rPr>
          <t xml:space="preserve">
Schimmel, S.C. 1981. Results: Interlaboratory comparison--acute toxicity tests using estuarine animals. EPA-600/4-81-003. National Technical Information Service, Springfield, VA.
</t>
        </r>
      </text>
    </comment>
    <comment ref="B54" authorId="1">
      <text>
        <r>
          <rPr>
            <b/>
            <sz val="8"/>
            <color indexed="81"/>
            <rFont val="Tahoma"/>
            <family val="2"/>
          </rPr>
          <t>medesfor:</t>
        </r>
        <r>
          <rPr>
            <sz val="8"/>
            <color indexed="81"/>
            <rFont val="Tahoma"/>
            <family val="2"/>
          </rPr>
          <t xml:space="preserve">
different lifestage</t>
        </r>
      </text>
    </comment>
  </commentList>
</comments>
</file>

<file path=xl/comments3.xml><?xml version="1.0" encoding="utf-8"?>
<comments xmlns="http://schemas.openxmlformats.org/spreadsheetml/2006/main">
  <authors>
    <author>mschwart</author>
  </authors>
  <commentList>
    <comment ref="K25" authorId="0">
      <text>
        <r>
          <rPr>
            <b/>
            <sz val="8"/>
            <color indexed="81"/>
            <rFont val="Tahoma"/>
            <family val="2"/>
          </rPr>
          <t>mschwart:</t>
        </r>
        <r>
          <rPr>
            <sz val="8"/>
            <color indexed="81"/>
            <rFont val="Tahoma"/>
            <family val="2"/>
          </rPr>
          <t xml:space="preserve">
not sure we can use this data - report incomplete</t>
        </r>
      </text>
    </comment>
  </commentList>
</comments>
</file>

<file path=xl/sharedStrings.xml><?xml version="1.0" encoding="utf-8"?>
<sst xmlns="http://schemas.openxmlformats.org/spreadsheetml/2006/main" count="6282" uniqueCount="621">
  <si>
    <t>Group</t>
  </si>
  <si>
    <t>Species</t>
  </si>
  <si>
    <t>Data Quality</t>
  </si>
  <si>
    <t>Reported Endpoint</t>
  </si>
  <si>
    <t>Raw Tox data incl?</t>
  </si>
  <si>
    <t>Water chemistry data incl?</t>
  </si>
  <si>
    <t>amphibian</t>
  </si>
  <si>
    <t>fish</t>
  </si>
  <si>
    <t>N</t>
  </si>
  <si>
    <t>Y</t>
  </si>
  <si>
    <t>IC60 - Na, K ATPase activity</t>
  </si>
  <si>
    <t>96-h LC50</t>
  </si>
  <si>
    <t>168-h LC50</t>
  </si>
  <si>
    <t>IC70 - specific growth rate</t>
  </si>
  <si>
    <t>28 d-IC43 - growth</t>
  </si>
  <si>
    <t>28-d LC15</t>
  </si>
  <si>
    <t>FW/SW</t>
  </si>
  <si>
    <t>FW</t>
  </si>
  <si>
    <t>Cl</t>
  </si>
  <si>
    <t>Ca</t>
  </si>
  <si>
    <t>DOC</t>
  </si>
  <si>
    <t>soft water</t>
  </si>
  <si>
    <t>hard water</t>
  </si>
  <si>
    <t>invertebrate</t>
  </si>
  <si>
    <t>48-h LC50</t>
  </si>
  <si>
    <t>flow-through</t>
  </si>
  <si>
    <t>static</t>
  </si>
  <si>
    <t>48-h EC50</t>
  </si>
  <si>
    <t>no food</t>
  </si>
  <si>
    <t>with food</t>
  </si>
  <si>
    <t>21-d EC50</t>
  </si>
  <si>
    <t>MATC</t>
  </si>
  <si>
    <t>protozoan</t>
  </si>
  <si>
    <t>24-h EC50</t>
  </si>
  <si>
    <t>24-h LC50</t>
  </si>
  <si>
    <t>SW</t>
  </si>
  <si>
    <t>algae</t>
  </si>
  <si>
    <t>?</t>
  </si>
  <si>
    <t>bacteria</t>
  </si>
  <si>
    <t>15 min EC50</t>
  </si>
  <si>
    <t>2-3 week EC50</t>
  </si>
  <si>
    <t>21-d EC14</t>
  </si>
  <si>
    <t>7-d EC20</t>
  </si>
  <si>
    <t>25% salinity</t>
  </si>
  <si>
    <t>32% salinity</t>
  </si>
  <si>
    <t>96-h LC10</t>
  </si>
  <si>
    <t>42-48h LC50</t>
  </si>
  <si>
    <t>12-d LC50</t>
  </si>
  <si>
    <t>8-10-d LC50</t>
  </si>
  <si>
    <t>96-h EC50 (adult)</t>
  </si>
  <si>
    <t>30-d EC20 (adult)</t>
  </si>
  <si>
    <t>chronic NOEC</t>
  </si>
  <si>
    <t>chronic LOEC</t>
  </si>
  <si>
    <t>10 ppt salinity</t>
  </si>
  <si>
    <t>20 ppt salinity</t>
  </si>
  <si>
    <t>30 ppt salinity</t>
  </si>
  <si>
    <t>7-d NOEC</t>
  </si>
  <si>
    <t>28-d NOEC</t>
  </si>
  <si>
    <t>7-d MATC</t>
  </si>
  <si>
    <t>28-d MATC</t>
  </si>
  <si>
    <t>7-d LOEC</t>
  </si>
  <si>
    <t>28-d LOEC</t>
  </si>
  <si>
    <t>28-d EC20</t>
  </si>
  <si>
    <t xml:space="preserve">&lt;0.1 </t>
  </si>
  <si>
    <t>20 ppt salinity + 2 mg C/L DOC</t>
  </si>
  <si>
    <t>20 ppt salinity + 5-6 mg C/L DOC</t>
  </si>
  <si>
    <t>7-d NOEC (7d old mysids)</t>
  </si>
  <si>
    <t>7-d NOEC (&lt;24h old mysids)</t>
  </si>
  <si>
    <t>0 mg C/L dissolved Aldrich H.A.</t>
  </si>
  <si>
    <t>6-h EC50</t>
  </si>
  <si>
    <t>10-LC50</t>
  </si>
  <si>
    <t>Ag(S2O3)</t>
  </si>
  <si>
    <t>different labs (varying water chem)</t>
  </si>
  <si>
    <t>21-d NOEC reprod.</t>
  </si>
  <si>
    <t>21-d LOEC reprod.</t>
  </si>
  <si>
    <t>benthic invertebrate</t>
  </si>
  <si>
    <t>10-d LC50</t>
  </si>
  <si>
    <t>AgNO3</t>
  </si>
  <si>
    <t>&gt;1930</t>
  </si>
  <si>
    <t>&gt;12000</t>
  </si>
  <si>
    <t>AgCl</t>
  </si>
  <si>
    <t>10-d LOEC reprod.</t>
  </si>
  <si>
    <t>8-d LC50</t>
  </si>
  <si>
    <t>AgGSH</t>
  </si>
  <si>
    <t>AgCys</t>
  </si>
  <si>
    <t>synthetic Lake Ont. Water</t>
  </si>
  <si>
    <t>no sulfide</t>
  </si>
  <si>
    <t>100 nM sulfide</t>
  </si>
  <si>
    <t>1mM Cl</t>
  </si>
  <si>
    <t>10 mg C/L DOC</t>
  </si>
  <si>
    <t>0.5 µM MPA</t>
  </si>
  <si>
    <t>1.5 mM Cl</t>
  </si>
  <si>
    <t>5 mM Na</t>
  </si>
  <si>
    <t>2 mM Ca</t>
  </si>
  <si>
    <t>1 µM S2O3</t>
  </si>
  <si>
    <t>0.75 mM Cl</t>
  </si>
  <si>
    <t>0.5 µM S2O3</t>
  </si>
  <si>
    <t>2.5mM Na</t>
  </si>
  <si>
    <t>1 mM Ca</t>
  </si>
  <si>
    <t>96-h EC50</t>
  </si>
  <si>
    <t>&gt;100</t>
  </si>
  <si>
    <t>&gt;800</t>
  </si>
  <si>
    <t>&gt;838</t>
  </si>
  <si>
    <t>96-h EC50 (larvae)</t>
  </si>
  <si>
    <t>NOEC</t>
  </si>
  <si>
    <t>&gt;54&lt;110</t>
  </si>
  <si>
    <t>&gt;64&lt;110</t>
  </si>
  <si>
    <t>72-h LC50</t>
  </si>
  <si>
    <t>28-d MATC (survival)</t>
  </si>
  <si>
    <t>Age, Size or Lifestage</t>
  </si>
  <si>
    <t>Chemical</t>
  </si>
  <si>
    <t>Hardness</t>
  </si>
  <si>
    <t>Temp</t>
  </si>
  <si>
    <t>pH</t>
  </si>
  <si>
    <t>S</t>
  </si>
  <si>
    <t>Alkalinity</t>
  </si>
  <si>
    <t>TOC</t>
  </si>
  <si>
    <t>juvenile</t>
  </si>
  <si>
    <t>silver nitrate</t>
  </si>
  <si>
    <t>Ag AA standard</t>
  </si>
  <si>
    <t>24-h old larvae</t>
  </si>
  <si>
    <t>20-25</t>
  </si>
  <si>
    <t>salinity</t>
  </si>
  <si>
    <t xml:space="preserve">30 ± 2 </t>
  </si>
  <si>
    <t>14.2 g</t>
  </si>
  <si>
    <t>adults</t>
  </si>
  <si>
    <t>embryo-larval</t>
  </si>
  <si>
    <t>3rd &amp; 4th instar</t>
  </si>
  <si>
    <t>1.3 g</t>
  </si>
  <si>
    <t>2.9 g</t>
  </si>
  <si>
    <t>Ref</t>
  </si>
  <si>
    <t>Davies et al, 1977</t>
  </si>
  <si>
    <t>Breteler et al., 1982</t>
  </si>
  <si>
    <t>Lussier et al., 1985</t>
  </si>
  <si>
    <t>Holcombe et al., 1983</t>
  </si>
  <si>
    <t>Holcombe et al., 1987</t>
  </si>
  <si>
    <t>Heitmuller et al., 1981</t>
  </si>
  <si>
    <t>Lima et al., 1982</t>
  </si>
  <si>
    <t>Notes</t>
  </si>
  <si>
    <t>Lake Superior water</t>
  </si>
  <si>
    <t>30 d old</t>
  </si>
  <si>
    <t>0.67 cm</t>
  </si>
  <si>
    <t>3rd instar</t>
  </si>
  <si>
    <t>acidity=2.0</t>
  </si>
  <si>
    <t>n/a</t>
  </si>
  <si>
    <t xml:space="preserve">nominal Ag </t>
  </si>
  <si>
    <t>Dinnel et al., 1989</t>
  </si>
  <si>
    <t>gametes</t>
  </si>
  <si>
    <t>30.1 ppt salinity</t>
  </si>
  <si>
    <t>27 ppt salinity</t>
  </si>
  <si>
    <t>constant</t>
  </si>
  <si>
    <t>Buccafusco et al., 1981</t>
  </si>
  <si>
    <t>young-of-the-year (0.32-1.2g)</t>
  </si>
  <si>
    <t>32-48</t>
  </si>
  <si>
    <t>28-34</t>
  </si>
  <si>
    <t>6.7-7.8</t>
  </si>
  <si>
    <t>De Boeck et al., 2001</t>
  </si>
  <si>
    <t>Bury et al., 2002</t>
  </si>
  <si>
    <t>&lt; 24h old</t>
  </si>
  <si>
    <t>NO3</t>
  </si>
  <si>
    <t>Mann et al., 2004</t>
  </si>
  <si>
    <t>Ca (mM)</t>
  </si>
  <si>
    <t>Mg (mM)</t>
  </si>
  <si>
    <t>Na (mM)</t>
  </si>
  <si>
    <t>K (mM)</t>
  </si>
  <si>
    <t>Cl (mM)</t>
  </si>
  <si>
    <t>SO4 (mM)</t>
  </si>
  <si>
    <t>HCO3 (mM)</t>
  </si>
  <si>
    <t>Glover and Wood, 2004</t>
  </si>
  <si>
    <t>neonate</t>
  </si>
  <si>
    <t>1 mM CaCO3</t>
  </si>
  <si>
    <t>0.15 mM MgSO4</t>
  </si>
  <si>
    <t>0.6 mM NaCl</t>
  </si>
  <si>
    <t>Hook and Fisher, 2001</t>
  </si>
  <si>
    <t xml:space="preserve">FW </t>
  </si>
  <si>
    <t>WCL-1 media from Guillard, 1975</t>
  </si>
  <si>
    <t>Bielmyer et al., 2002</t>
  </si>
  <si>
    <t>8-d NOEC</t>
  </si>
  <si>
    <t>8-d LOEC</t>
  </si>
  <si>
    <t>FW (US EPA MHW)</t>
  </si>
  <si>
    <t>80-100</t>
  </si>
  <si>
    <t>7.4-7.8</t>
  </si>
  <si>
    <t>Morgan and Wood, 2004</t>
  </si>
  <si>
    <t>DOC (mg/L)</t>
  </si>
  <si>
    <t>juvenile (6.3 g)</t>
  </si>
  <si>
    <t>Rodgers et al., 1997</t>
  </si>
  <si>
    <t>2-3 weeks old</t>
  </si>
  <si>
    <t>2nd instar larvae</t>
  </si>
  <si>
    <t>24-48 h old</t>
  </si>
  <si>
    <t>7.5-8.2</t>
  </si>
  <si>
    <t>6.9-7.5</t>
  </si>
  <si>
    <t>68-70</t>
  </si>
  <si>
    <t>10-15</t>
  </si>
  <si>
    <t>73-80</t>
  </si>
  <si>
    <t>10-22</t>
  </si>
  <si>
    <t>Nebeker, 1982</t>
  </si>
  <si>
    <t>Ferguson and Hogstrand, 1998</t>
  </si>
  <si>
    <t>25g</t>
  </si>
  <si>
    <t>25 ppt salinity</t>
  </si>
  <si>
    <t>Hogstrand et al., 1996</t>
  </si>
  <si>
    <t>7.9-8.2</t>
  </si>
  <si>
    <t>LeBlanc et al., 1984</t>
  </si>
  <si>
    <t>Erickson et al., 1998</t>
  </si>
  <si>
    <t>lab water</t>
  </si>
  <si>
    <t>River water</t>
  </si>
  <si>
    <t>Call et al., 2006</t>
  </si>
  <si>
    <t>&lt; 24 h old</t>
  </si>
  <si>
    <t>7-14 d old</t>
  </si>
  <si>
    <t>Lee et al., 2005</t>
  </si>
  <si>
    <r>
      <t>110m</t>
    </r>
    <r>
      <rPr>
        <sz val="10"/>
        <rFont val="Arial"/>
      </rPr>
      <t xml:space="preserve"> Ag</t>
    </r>
  </si>
  <si>
    <t>Glover et al., 2005</t>
  </si>
  <si>
    <r>
      <t>110m</t>
    </r>
    <r>
      <rPr>
        <sz val="10"/>
        <rFont val="Arial"/>
      </rPr>
      <t xml:space="preserve"> AgNO3</t>
    </r>
  </si>
  <si>
    <t>Ward and Kramer, 2002</t>
  </si>
  <si>
    <t>20 ppt</t>
  </si>
  <si>
    <t>7 d old</t>
  </si>
  <si>
    <t>7.7-8.2</t>
  </si>
  <si>
    <t>Ward et al., 2006</t>
  </si>
  <si>
    <t>&lt;24 h old</t>
  </si>
  <si>
    <t>embryo</t>
  </si>
  <si>
    <t>1-1.5</t>
  </si>
  <si>
    <t>5-6</t>
  </si>
  <si>
    <t>adult</t>
  </si>
  <si>
    <t>fertilization</t>
  </si>
  <si>
    <t>6.9-8.1</t>
  </si>
  <si>
    <t>Calabrese et al., 1977</t>
  </si>
  <si>
    <t>24 ppt salinity</t>
  </si>
  <si>
    <t>larvae</t>
  </si>
  <si>
    <t>7-8.5</t>
  </si>
  <si>
    <t>12-d LC5</t>
  </si>
  <si>
    <t>8-10-d LC5</t>
  </si>
  <si>
    <t>12-d LC95</t>
  </si>
  <si>
    <t>8-10-d LC95</t>
  </si>
  <si>
    <t>Shaw et al., 1998</t>
  </si>
  <si>
    <t>juvenile (1.33 g)</t>
  </si>
  <si>
    <t>168-h LC10</t>
  </si>
  <si>
    <t>VanGenderen et al., 2003</t>
  </si>
  <si>
    <t>US EPA MHW</t>
  </si>
  <si>
    <t>larvae (&lt;24h old)</t>
  </si>
  <si>
    <t>US EPA MHW + nat. DOM isolate</t>
  </si>
  <si>
    <t>Bielmyer et al., 2006</t>
  </si>
  <si>
    <t>30 g/L</t>
  </si>
  <si>
    <t>7-d EC20 reproduction (dietary uptake)</t>
  </si>
  <si>
    <t>Bianchini and Wood, 2002</t>
  </si>
  <si>
    <t>MHW</t>
  </si>
  <si>
    <t>decl Hamilton tap water</t>
  </si>
  <si>
    <t>Turbak et al., 1986</t>
  </si>
  <si>
    <t>McCloskey et al., 1996</t>
  </si>
  <si>
    <t>30.2 g NaNO3/L</t>
  </si>
  <si>
    <t>Pavillon et al., 2002</t>
  </si>
  <si>
    <t xml:space="preserve">ovigerous females </t>
  </si>
  <si>
    <t>Nebeker et al., 1983</t>
  </si>
  <si>
    <t>silver wire</t>
  </si>
  <si>
    <t>embryo to post-swimup</t>
  </si>
  <si>
    <t>7.2 mg/L</t>
  </si>
  <si>
    <t>Lemke, 1981</t>
  </si>
  <si>
    <t>Lab 1</t>
  </si>
  <si>
    <t>Lab 2</t>
  </si>
  <si>
    <t>Lab 3</t>
  </si>
  <si>
    <t>Lab 4</t>
  </si>
  <si>
    <t>Lab 5</t>
  </si>
  <si>
    <t>Lab 6</t>
  </si>
  <si>
    <t xml:space="preserve">flow-through Lab 1 </t>
  </si>
  <si>
    <t>static Lab 1</t>
  </si>
  <si>
    <t xml:space="preserve">flow-through Lab 2 </t>
  </si>
  <si>
    <t>static Lab 2</t>
  </si>
  <si>
    <t>flow-through Lab 3</t>
  </si>
  <si>
    <t>static Lab 3</t>
  </si>
  <si>
    <t>flow-through Lab 4</t>
  </si>
  <si>
    <t>static Lab 4</t>
  </si>
  <si>
    <t>flow-through Lab 5</t>
  </si>
  <si>
    <t>static Lab 5</t>
  </si>
  <si>
    <t>flow-through Lab 6</t>
  </si>
  <si>
    <t>static Lab 6</t>
  </si>
  <si>
    <t>6.8-7.1</t>
  </si>
  <si>
    <t>6.7-8.8</t>
  </si>
  <si>
    <t>Bury et al., 1999</t>
  </si>
  <si>
    <t>Grosell et al., 2000</t>
  </si>
  <si>
    <t>adult (60 g)</t>
  </si>
  <si>
    <t>low Cl soft water</t>
  </si>
  <si>
    <t>&lt;0.001</t>
  </si>
  <si>
    <t>Galvez et al., 1998</t>
  </si>
  <si>
    <t>juvenile (3 g)</t>
  </si>
  <si>
    <t>Galvez and Wood, 2002</t>
  </si>
  <si>
    <t>Brauner and Wood, 2002</t>
  </si>
  <si>
    <t xml:space="preserve">larvae </t>
  </si>
  <si>
    <t>LC50</t>
  </si>
  <si>
    <t>LC10</t>
  </si>
  <si>
    <t>7-7.8</t>
  </si>
  <si>
    <t>reconstituted water</t>
  </si>
  <si>
    <t>embryo/larval</t>
  </si>
  <si>
    <t>Birge et al., 2000</t>
  </si>
  <si>
    <t>Nalecz-Jawecki and Sawicki, 1998</t>
  </si>
  <si>
    <t>SW*</t>
  </si>
  <si>
    <t>S (mM)</t>
  </si>
  <si>
    <t>lab water + 2meq/L Na2SO4</t>
  </si>
  <si>
    <t>lab water + 0.2meq/L NaCl</t>
  </si>
  <si>
    <t>0.57 mg/L Aldrich H.A.</t>
  </si>
  <si>
    <t>0.99 Aldrich H.A.</t>
  </si>
  <si>
    <t>1.86 Aldrich H.A.</t>
  </si>
  <si>
    <t>3.52 Aldrich H.A.</t>
  </si>
  <si>
    <t>6.71 Aldrich H.A.</t>
  </si>
  <si>
    <r>
      <t>surface area 85-95 um</t>
    </r>
    <r>
      <rPr>
        <vertAlign val="superscript"/>
        <sz val="10"/>
        <rFont val="Arial"/>
        <family val="2"/>
      </rPr>
      <t>2</t>
    </r>
  </si>
  <si>
    <r>
      <t>surface area 65 -75 um</t>
    </r>
    <r>
      <rPr>
        <vertAlign val="superscript"/>
        <sz val="10"/>
        <rFont val="Arial"/>
        <family val="2"/>
      </rPr>
      <t>2</t>
    </r>
  </si>
  <si>
    <t>Hiriart-Baer et al., 2006</t>
  </si>
  <si>
    <t>long-term uptake (turbidostat), free Ag+</t>
  </si>
  <si>
    <t>NH4</t>
  </si>
  <si>
    <t>Campbell et al., 2002</t>
  </si>
  <si>
    <r>
      <t>S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>2- (uM)</t>
    </r>
  </si>
  <si>
    <t>Pedroso et al., 2007</t>
  </si>
  <si>
    <t>Adult</t>
  </si>
  <si>
    <t>15 ppt salinity</t>
  </si>
  <si>
    <t>5 ppt salinity</t>
  </si>
  <si>
    <r>
      <t xml:space="preserve">Copepod, </t>
    </r>
    <r>
      <rPr>
        <u/>
        <sz val="10"/>
        <rFont val="Arial"/>
        <family val="2"/>
      </rPr>
      <t>Acartia tonsa</t>
    </r>
  </si>
  <si>
    <t>Schimmel 1981</t>
  </si>
  <si>
    <r>
      <t xml:space="preserve">Mysid, </t>
    </r>
    <r>
      <rPr>
        <u/>
        <sz val="10"/>
        <rFont val="Arial"/>
        <family val="2"/>
      </rPr>
      <t>Americamysis bahia</t>
    </r>
  </si>
  <si>
    <t>Pesch and Hoffman 1983</t>
  </si>
  <si>
    <r>
      <t xml:space="preserve">Polychaete, </t>
    </r>
    <r>
      <rPr>
        <u/>
        <sz val="10"/>
        <rFont val="Arial"/>
        <family val="2"/>
      </rPr>
      <t>Neanthes areanaceodentata</t>
    </r>
  </si>
  <si>
    <t>&gt;357</t>
  </si>
  <si>
    <r>
      <t xml:space="preserve">Sheepshead minnow, </t>
    </r>
    <r>
      <rPr>
        <u/>
        <sz val="10"/>
        <rFont val="Arial"/>
        <family val="2"/>
      </rPr>
      <t>Cyprinodon variegatus</t>
    </r>
  </si>
  <si>
    <r>
      <t xml:space="preserve">Inland silverside, </t>
    </r>
    <r>
      <rPr>
        <u/>
        <sz val="10"/>
        <rFont val="Arial"/>
        <family val="2"/>
      </rPr>
      <t>Menidia beryllina</t>
    </r>
  </si>
  <si>
    <t>Dinnel et al. 1983</t>
  </si>
  <si>
    <r>
      <t xml:space="preserve">English sole, </t>
    </r>
    <r>
      <rPr>
        <u/>
        <sz val="10"/>
        <rFont val="Arial"/>
        <family val="2"/>
      </rPr>
      <t>Paraphrys vetulus</t>
    </r>
  </si>
  <si>
    <r>
      <t xml:space="preserve">Coho salmon, </t>
    </r>
    <r>
      <rPr>
        <u/>
        <sz val="10"/>
        <rFont val="Arial"/>
        <family val="2"/>
      </rPr>
      <t>Oncorhynchus kisutch</t>
    </r>
  </si>
  <si>
    <t>Mouneyrac et al. 2003</t>
  </si>
  <si>
    <t>embryo, larva</t>
  </si>
  <si>
    <r>
      <t xml:space="preserve">Pacific oyster, </t>
    </r>
    <r>
      <rPr>
        <u/>
        <sz val="10"/>
        <rFont val="Arial"/>
        <family val="2"/>
      </rPr>
      <t>Crassostrea gigas</t>
    </r>
  </si>
  <si>
    <t>Naddy at al., 2007</t>
  </si>
  <si>
    <t>ELS</t>
  </si>
  <si>
    <t>20-35</t>
  </si>
  <si>
    <r>
      <t xml:space="preserve">Cladoceran, </t>
    </r>
    <r>
      <rPr>
        <u/>
        <sz val="10"/>
        <rFont val="Arial"/>
        <family val="2"/>
      </rPr>
      <t>Ceriodaphnia dubia</t>
    </r>
  </si>
  <si>
    <t>160</t>
  </si>
  <si>
    <t>Davies et al. 1978</t>
  </si>
  <si>
    <t>Nebeker, 1982, Nebeker et al., 1983</t>
  </si>
  <si>
    <t>McKenney, 1982</t>
  </si>
  <si>
    <t>15-30</t>
  </si>
  <si>
    <t>Naddy et al. 2007b</t>
  </si>
  <si>
    <t>Dethloff et al. 2007</t>
  </si>
  <si>
    <t>Pesch and Hoffman, 1983</t>
  </si>
  <si>
    <t>30 ± 2</t>
  </si>
  <si>
    <t>20 ± 1</t>
  </si>
  <si>
    <t>Silver nitrate</t>
  </si>
  <si>
    <t>Bielmyer et al. 2007</t>
  </si>
  <si>
    <t>Green Cove Springs</t>
  </si>
  <si>
    <t>Dechlorinated Miami Tap Water</t>
  </si>
  <si>
    <t>Horsetooth Reservoir</t>
  </si>
  <si>
    <t>Des Jardin Canal</t>
  </si>
  <si>
    <t>Everglades</t>
  </si>
  <si>
    <t>Miller Creek</t>
  </si>
  <si>
    <t>Ringwood</t>
  </si>
  <si>
    <t>St. Louis Bay</t>
  </si>
  <si>
    <t>Trout Lake</t>
  </si>
  <si>
    <t>Naddy et al. 2007</t>
  </si>
  <si>
    <t>0.89 NRN</t>
  </si>
  <si>
    <t>1.91  NRN</t>
  </si>
  <si>
    <t>2.64 NRN</t>
  </si>
  <si>
    <t>0.46 NRH</t>
  </si>
  <si>
    <t>4.23 NRH</t>
  </si>
  <si>
    <t>1.34 NRF</t>
  </si>
  <si>
    <t>3.85 NRF</t>
  </si>
  <si>
    <t>1.26 SRN</t>
  </si>
  <si>
    <t>2.82 SRN</t>
  </si>
  <si>
    <t>0.5 BCN</t>
  </si>
  <si>
    <t>1  GRN</t>
  </si>
  <si>
    <t>1.4 R(I)</t>
  </si>
  <si>
    <t>1.1 R(II)</t>
  </si>
  <si>
    <t>2.34 DSN</t>
  </si>
  <si>
    <t>3.03 LMN</t>
  </si>
  <si>
    <t>5.83 LMN</t>
  </si>
  <si>
    <t>Karen et al. 1999</t>
  </si>
  <si>
    <r>
      <t xml:space="preserve">Midge, </t>
    </r>
    <r>
      <rPr>
        <u/>
        <sz val="10"/>
        <rFont val="Arial"/>
        <family val="2"/>
      </rPr>
      <t>Tanytarsus dissimilis</t>
    </r>
  </si>
  <si>
    <t>Holcombe et al. 1987</t>
  </si>
  <si>
    <t>larva</t>
  </si>
  <si>
    <t>Ca (mg/L)</t>
  </si>
  <si>
    <t>Mg (mg/L)</t>
  </si>
  <si>
    <t>Na (mg/L)</t>
  </si>
  <si>
    <t>K (mg/L)</t>
  </si>
  <si>
    <t>Cl (mg/L)</t>
  </si>
  <si>
    <t>SO4 (mg/L)</t>
  </si>
  <si>
    <t>HCO3 (mg/L)</t>
  </si>
  <si>
    <t>S (mg/L)</t>
  </si>
  <si>
    <t>additional notes</t>
  </si>
  <si>
    <t>chem assumed equal to Erickson et al, 1996</t>
  </si>
  <si>
    <t>chem assumed equal to Erickson et al, 1997</t>
  </si>
  <si>
    <t>Reconstituted waters prepared from MQ grade water ; Cl = 4.4</t>
  </si>
  <si>
    <t>Reconstituted waters prepared from MQ grade water ; Cl = 20</t>
  </si>
  <si>
    <t>Reconstituted waters prepared from MQ grade water ; Na = 39 Na2SO4</t>
  </si>
  <si>
    <t>Reconstituted waters prepared from MQ grade water ; Na = 49 Na2SO4</t>
  </si>
  <si>
    <t>Reconstituted waters prepared from MQ grade water ; Na = 160 Na2SO4</t>
  </si>
  <si>
    <t>Reconstituted waters prepared from MQ grade water ; Na = 3 NaHCO3</t>
  </si>
  <si>
    <t>Reconstituted waters prepared from MQ grade water ; Na = 12 NaHCO3</t>
  </si>
  <si>
    <t>Reconstituted waters prepared from MQ grade water ; Na = 25 NaHCO3</t>
  </si>
  <si>
    <t>Reconstituted waters prepared from MQ grade water ; H  = 100 A  = 50</t>
  </si>
  <si>
    <t>Reconstituted waters prepared from MQ grade water ; H  = 100 A  = 100</t>
  </si>
  <si>
    <t>Reconstituted waters prepared from MQ grade water ; H  = 160 A  = 100</t>
  </si>
  <si>
    <t>Reconstituted waters prepared from MQ grade water ; H  = 300 A  = 100</t>
  </si>
  <si>
    <t>Reconstituted waters prepared from MQ grade water ; H  = 200 A  = 200</t>
  </si>
  <si>
    <t>Reconstituted waters prepared from MQ grade water ; H  = 320 A  = 200</t>
  </si>
  <si>
    <t>Reconstituted waters prepared from MQ grade water ; H  = 600 A  = 200</t>
  </si>
  <si>
    <t>Reconstituted waters prepared from MQ grade water ; pH = 8.4 H = 100 A = 200</t>
  </si>
  <si>
    <t>Reconstituted waters prepared from MQ grade water ; pH = 7.0 H = 100 A = 200</t>
  </si>
  <si>
    <t>Reconstituted waters prepared from MQ grade water ; pH = 8.4 H = 100 A = 100</t>
  </si>
  <si>
    <t>Reconstituted waters prepared from MQ grade water ; pH = 7.0 H = 100 A = 100</t>
  </si>
  <si>
    <t>Reconstituted waters prepared from MQ grade water ; DOC = 0 Dundas WWTP</t>
  </si>
  <si>
    <t>Reconstituted waters prepared from MQ grade water ; DCW La 01/07/02</t>
  </si>
  <si>
    <t>Reconstituted waters prepared from MQ grade water ; DCW La 09/17/01</t>
  </si>
  <si>
    <t>Reconstituted waters prepared from MQ grade water ; GRW La 05/21/02</t>
  </si>
  <si>
    <t>Reconstituted waters prepared from MQ grade water ; ROC La 07/29/02</t>
  </si>
  <si>
    <t>Reconstituted waters prepared from MQ grade water ; BLA La 08/27/02</t>
  </si>
  <si>
    <t>Corvallis Western Fish Lab, ion concentrations estimated from Cu AWQC regressions, DOC from McCrady and Chapman 1979</t>
  </si>
  <si>
    <t>Lake Superior water at the Duluth Lab; chemistry assumed equal to Erickson et al. 1996</t>
  </si>
  <si>
    <t>Well water; Ionic composition estimated from Goettl 1976; DOC based on Pers. Comm. w/S. Brinkmann</t>
  </si>
  <si>
    <t>10% Dechlorinated Miami Tap Water</t>
  </si>
  <si>
    <t>Duluth water; SO4 from Erickson et al. 1996, DOC from Erickson personal communication</t>
  </si>
  <si>
    <r>
      <t xml:space="preserve">Cladoceran, </t>
    </r>
    <r>
      <rPr>
        <u/>
        <sz val="10"/>
        <rFont val="Arial"/>
        <family val="2"/>
      </rPr>
      <t>Daphnia magna</t>
    </r>
  </si>
  <si>
    <r>
      <t xml:space="preserve">Eel, </t>
    </r>
    <r>
      <rPr>
        <u/>
        <sz val="10"/>
        <rFont val="Arial"/>
        <family val="2"/>
      </rPr>
      <t>Anguilla anguilla</t>
    </r>
  </si>
  <si>
    <r>
      <t xml:space="preserve">Crayfish, </t>
    </r>
    <r>
      <rPr>
        <u/>
        <sz val="10"/>
        <rFont val="Arial"/>
        <family val="2"/>
      </rPr>
      <t>Cambarus diogenes diogenes</t>
    </r>
  </si>
  <si>
    <r>
      <t xml:space="preserve">Rainbow trout, </t>
    </r>
    <r>
      <rPr>
        <u/>
        <sz val="10"/>
        <rFont val="Arial"/>
        <family val="2"/>
      </rPr>
      <t>Oncorhynchus mykiss</t>
    </r>
  </si>
  <si>
    <r>
      <t xml:space="preserve">Scud, </t>
    </r>
    <r>
      <rPr>
        <u/>
        <sz val="10"/>
        <rFont val="Arial"/>
        <family val="2"/>
      </rPr>
      <t>Gammarus pseudolimnaeus</t>
    </r>
    <r>
      <rPr>
        <sz val="10"/>
        <rFont val="Arial"/>
        <family val="2"/>
      </rPr>
      <t xml:space="preserve"> </t>
    </r>
  </si>
  <si>
    <r>
      <t xml:space="preserve">Bluegill, </t>
    </r>
    <r>
      <rPr>
        <u/>
        <sz val="10"/>
        <rFont val="Arial"/>
        <family val="2"/>
      </rPr>
      <t>Lepomis macrochirus</t>
    </r>
  </si>
  <si>
    <t>silver nitrate, dissolved</t>
  </si>
  <si>
    <t>silver nitrate- dissolved</t>
  </si>
  <si>
    <t>30-d MATC</t>
  </si>
  <si>
    <t>silver nitrate-dissolved</t>
  </si>
  <si>
    <t>Ward et al., 2006a</t>
  </si>
  <si>
    <t>Ward et al., 2006b</t>
  </si>
  <si>
    <r>
      <t xml:space="preserve">Snail, </t>
    </r>
    <r>
      <rPr>
        <u/>
        <sz val="10"/>
        <rFont val="Arial"/>
        <family val="2"/>
      </rPr>
      <t>Aplexa hynorum</t>
    </r>
  </si>
  <si>
    <r>
      <t>Cladoceran, Dap</t>
    </r>
    <r>
      <rPr>
        <u/>
        <sz val="10"/>
        <rFont val="Arial"/>
        <family val="2"/>
      </rPr>
      <t>hnia magna</t>
    </r>
  </si>
  <si>
    <r>
      <t xml:space="preserve">Leech, </t>
    </r>
    <r>
      <rPr>
        <u/>
        <sz val="10"/>
        <rFont val="Arial"/>
        <family val="2"/>
      </rPr>
      <t>Nephelopsis obscura</t>
    </r>
    <r>
      <rPr>
        <sz val="10"/>
        <rFont val="Arial"/>
        <family val="2"/>
      </rPr>
      <t xml:space="preserve"> </t>
    </r>
  </si>
  <si>
    <r>
      <t xml:space="preserve">Crayfish, </t>
    </r>
    <r>
      <rPr>
        <u/>
        <sz val="10"/>
        <rFont val="Arial"/>
        <family val="2"/>
      </rPr>
      <t>Orconectes immunis</t>
    </r>
  </si>
  <si>
    <r>
      <t xml:space="preserve">Channel catfish, </t>
    </r>
    <r>
      <rPr>
        <u/>
        <sz val="10"/>
        <rFont val="Arial"/>
        <family val="2"/>
      </rPr>
      <t>Ictalurus punctatus</t>
    </r>
    <r>
      <rPr>
        <sz val="10"/>
        <rFont val="Arial"/>
        <family val="2"/>
      </rPr>
      <t xml:space="preserve"> </t>
    </r>
  </si>
  <si>
    <r>
      <t xml:space="preserve">Flagfish, </t>
    </r>
    <r>
      <rPr>
        <u/>
        <sz val="10"/>
        <rFont val="Arial"/>
        <family val="2"/>
      </rPr>
      <t>Jordanella floridae</t>
    </r>
    <r>
      <rPr>
        <sz val="10"/>
        <rFont val="Arial"/>
        <family val="2"/>
      </rPr>
      <t xml:space="preserve"> </t>
    </r>
  </si>
  <si>
    <r>
      <t xml:space="preserve">Bluegill, </t>
    </r>
    <r>
      <rPr>
        <u/>
        <sz val="10"/>
        <rFont val="Arial"/>
        <family val="2"/>
      </rPr>
      <t>Lepomis macrochirus</t>
    </r>
    <r>
      <rPr>
        <sz val="10"/>
        <rFont val="Arial"/>
        <family val="2"/>
      </rPr>
      <t xml:space="preserve"> </t>
    </r>
  </si>
  <si>
    <t>Concentration (µg/L Ag)</t>
  </si>
  <si>
    <t>Reference</t>
  </si>
  <si>
    <t>Pseudokirchneriella subcapitata</t>
  </si>
  <si>
    <t>Clamydamonas reinhardtii</t>
  </si>
  <si>
    <r>
      <t xml:space="preserve">Cladoceran, </t>
    </r>
    <r>
      <rPr>
        <u/>
        <sz val="10"/>
        <rFont val="Arial"/>
        <family val="2"/>
      </rPr>
      <t>Simocephalus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sp.</t>
    </r>
  </si>
  <si>
    <t>Spirostomum ambiguum</t>
  </si>
  <si>
    <r>
      <t xml:space="preserve">Amphipod, </t>
    </r>
    <r>
      <rPr>
        <u/>
        <sz val="10"/>
        <rFont val="Arial"/>
        <family val="2"/>
      </rPr>
      <t>Hyalella azteca</t>
    </r>
  </si>
  <si>
    <r>
      <t xml:space="preserve">Midge, </t>
    </r>
    <r>
      <rPr>
        <u/>
        <sz val="10"/>
        <rFont val="Arial"/>
        <family val="2"/>
      </rPr>
      <t>Chironomus tentans</t>
    </r>
  </si>
  <si>
    <t>Chlamydamonas reinhardtii</t>
  </si>
  <si>
    <t>10-d NOEC dry weight</t>
  </si>
  <si>
    <t>Call et al., 1999</t>
  </si>
  <si>
    <t>30-d IC20 growth</t>
  </si>
  <si>
    <t>30-d MATC (growth)</t>
  </si>
  <si>
    <r>
      <t xml:space="preserve">Channel catfish, </t>
    </r>
    <r>
      <rPr>
        <u/>
        <sz val="10"/>
        <rFont val="Arial"/>
        <family val="2"/>
      </rPr>
      <t>Ictalurus punctatus</t>
    </r>
  </si>
  <si>
    <r>
      <t xml:space="preserve">Largemouth bass, </t>
    </r>
    <r>
      <rPr>
        <u/>
        <sz val="10"/>
        <rFont val="Arial"/>
        <family val="2"/>
      </rPr>
      <t>Micropterus salmoides</t>
    </r>
  </si>
  <si>
    <t>Naddy at al., 2007a</t>
  </si>
  <si>
    <t>7-d IC20 reproduction</t>
  </si>
  <si>
    <t>10-d MATC reproduction</t>
  </si>
  <si>
    <t>21-d IC20 reproduction</t>
  </si>
  <si>
    <t>21-d MATC reproduction</t>
  </si>
  <si>
    <t xml:space="preserve">10-d NOEC reproduction </t>
  </si>
  <si>
    <t>8-d LC10</t>
  </si>
  <si>
    <t>9-d LC10</t>
  </si>
  <si>
    <t>24-h IC26</t>
  </si>
  <si>
    <t>24-h IC43</t>
  </si>
  <si>
    <t>24-h IC50</t>
  </si>
  <si>
    <t xml:space="preserve">30-d MATC growth </t>
  </si>
  <si>
    <t>3-month MATC growth</t>
  </si>
  <si>
    <t>30-d MATC growth</t>
  </si>
  <si>
    <t>28-d MATC growth</t>
  </si>
  <si>
    <t>21-d EC14 reproduction</t>
  </si>
  <si>
    <r>
      <t xml:space="preserve">Copepod, </t>
    </r>
    <r>
      <rPr>
        <u/>
        <sz val="10"/>
        <rFont val="Arial"/>
        <family val="2"/>
      </rPr>
      <t>Acartia hudsonica</t>
    </r>
  </si>
  <si>
    <r>
      <t xml:space="preserve">Shiner perch, </t>
    </r>
    <r>
      <rPr>
        <u/>
        <sz val="10"/>
        <rFont val="Arial"/>
        <family val="2"/>
      </rPr>
      <t>Cymatogaster aggregata</t>
    </r>
    <r>
      <rPr>
        <sz val="10"/>
        <rFont val="Arial"/>
        <family val="2"/>
      </rPr>
      <t xml:space="preserve"> </t>
    </r>
  </si>
  <si>
    <r>
      <t xml:space="preserve">Tidepool sculpin, </t>
    </r>
    <r>
      <rPr>
        <u/>
        <sz val="10"/>
        <rFont val="Arial"/>
        <family val="2"/>
      </rPr>
      <t>Oligocottus maculosus</t>
    </r>
    <r>
      <rPr>
        <sz val="10"/>
        <rFont val="Arial"/>
        <family val="2"/>
      </rPr>
      <t xml:space="preserve"> </t>
    </r>
  </si>
  <si>
    <r>
      <t xml:space="preserve">Spiny dogfish, </t>
    </r>
    <r>
      <rPr>
        <u/>
        <sz val="10"/>
        <rFont val="Arial"/>
        <family val="2"/>
      </rPr>
      <t>Squalus acanthus</t>
    </r>
    <r>
      <rPr>
        <sz val="10"/>
        <rFont val="Arial"/>
        <family val="2"/>
      </rPr>
      <t xml:space="preserve"> </t>
    </r>
  </si>
  <si>
    <r>
      <t xml:space="preserve">Sand dollar, </t>
    </r>
    <r>
      <rPr>
        <u/>
        <sz val="10"/>
        <rFont val="Arial"/>
        <family val="2"/>
      </rPr>
      <t>Dendraster excentricus</t>
    </r>
    <r>
      <rPr>
        <sz val="10"/>
        <rFont val="Arial"/>
        <family val="2"/>
      </rPr>
      <t xml:space="preserve"> </t>
    </r>
  </si>
  <si>
    <r>
      <t xml:space="preserve">Copepod, </t>
    </r>
    <r>
      <rPr>
        <u/>
        <sz val="10"/>
        <rFont val="Arial"/>
        <family val="2"/>
      </rPr>
      <t>Tigriopus brevicornis</t>
    </r>
  </si>
  <si>
    <r>
      <t xml:space="preserve">Bacteria, </t>
    </r>
    <r>
      <rPr>
        <u/>
        <sz val="10"/>
        <rFont val="Arial"/>
        <family val="2"/>
      </rPr>
      <t>Vibrio fischeri</t>
    </r>
  </si>
  <si>
    <r>
      <t xml:space="preserve">Eastern oyster, </t>
    </r>
    <r>
      <rPr>
        <u/>
        <sz val="10"/>
        <rFont val="Arial"/>
        <family val="2"/>
      </rPr>
      <t xml:space="preserve">Crassostrea virginica </t>
    </r>
  </si>
  <si>
    <r>
      <t xml:space="preserve">Purple sea urchin, </t>
    </r>
    <r>
      <rPr>
        <u/>
        <sz val="10"/>
        <rFont val="Arial"/>
        <family val="2"/>
      </rPr>
      <t>Strongylocentrotus purpuratus</t>
    </r>
    <r>
      <rPr>
        <sz val="10"/>
        <rFont val="Arial"/>
        <family val="2"/>
      </rPr>
      <t xml:space="preserve"> </t>
    </r>
  </si>
  <si>
    <r>
      <t xml:space="preserve">Red sea urchin, </t>
    </r>
    <r>
      <rPr>
        <u/>
        <sz val="10"/>
        <rFont val="Arial"/>
        <family val="2"/>
      </rPr>
      <t>Strongylocentrotrus franciscanus</t>
    </r>
    <r>
      <rPr>
        <sz val="10"/>
        <rFont val="Arial"/>
        <family val="2"/>
      </rPr>
      <t xml:space="preserve"> </t>
    </r>
  </si>
  <si>
    <r>
      <t xml:space="preserve">Green sea urchin, </t>
    </r>
    <r>
      <rPr>
        <u/>
        <sz val="10"/>
        <rFont val="Arial"/>
        <family val="2"/>
      </rPr>
      <t>Strongylocentrotus droebachiensis</t>
    </r>
  </si>
  <si>
    <r>
      <t xml:space="preserve">Purple-spined sea urchin, </t>
    </r>
    <r>
      <rPr>
        <u/>
        <sz val="10"/>
        <rFont val="Arial"/>
        <family val="2"/>
      </rPr>
      <t>Arbacia punctulata</t>
    </r>
    <r>
      <rPr>
        <sz val="10"/>
        <rFont val="Arial"/>
        <family val="2"/>
      </rPr>
      <t xml:space="preserve"> </t>
    </r>
  </si>
  <si>
    <t>&lt; 48-h old</t>
  </si>
  <si>
    <t>28-d old</t>
  </si>
  <si>
    <t>young adult (1.5 - 2.5 cm)</t>
  </si>
  <si>
    <r>
      <t xml:space="preserve">Polychaete (marine worm), </t>
    </r>
    <r>
      <rPr>
        <u/>
        <sz val="10"/>
        <rFont val="Arial"/>
        <family val="2"/>
      </rPr>
      <t>Neanthes areanaceodentata</t>
    </r>
  </si>
  <si>
    <r>
      <t xml:space="preserve">Hard clam, </t>
    </r>
    <r>
      <rPr>
        <u/>
        <sz val="10"/>
        <rFont val="Arial"/>
        <family val="2"/>
      </rPr>
      <t>Mercenaria mercernaria</t>
    </r>
  </si>
  <si>
    <t xml:space="preserve">96-h LC50 </t>
  </si>
  <si>
    <r>
      <t xml:space="preserve">Dungeness crab, </t>
    </r>
    <r>
      <rPr>
        <u/>
        <sz val="10"/>
        <rFont val="Arial"/>
        <family val="2"/>
      </rPr>
      <t>Cancer magister</t>
    </r>
    <r>
      <rPr>
        <sz val="10"/>
        <rFont val="Arial"/>
        <family val="2"/>
      </rPr>
      <t xml:space="preserve"> </t>
    </r>
  </si>
  <si>
    <t>adult (smolt)</t>
  </si>
  <si>
    <t xml:space="preserve">96-h EC50 </t>
  </si>
  <si>
    <t>20-min EC50</t>
  </si>
  <si>
    <t xml:space="preserve">120-h EC50 </t>
  </si>
  <si>
    <t xml:space="preserve">20-min EC50 </t>
  </si>
  <si>
    <t>120-h EC50</t>
  </si>
  <si>
    <t>sperm</t>
  </si>
  <si>
    <t>72-h EC50</t>
  </si>
  <si>
    <r>
      <t xml:space="preserve">Polychaete (marine worm), </t>
    </r>
    <r>
      <rPr>
        <u/>
        <sz val="10"/>
        <rFont val="Arial"/>
        <family val="2"/>
      </rPr>
      <t>Hediste diversicolor</t>
    </r>
  </si>
  <si>
    <t>4-d LC50</t>
  </si>
  <si>
    <t>N.R.*</t>
  </si>
  <si>
    <t>Salinity (ppt)</t>
  </si>
  <si>
    <r>
      <t>15</t>
    </r>
    <r>
      <rPr>
        <sz val="10"/>
        <rFont val="Arial"/>
        <family val="2"/>
      </rPr>
      <t>≥</t>
    </r>
    <r>
      <rPr>
        <sz val="10"/>
        <rFont val="Arial"/>
        <family val="2"/>
      </rPr>
      <t>30</t>
    </r>
  </si>
  <si>
    <t>30±2</t>
  </si>
  <si>
    <t>&lt; 24-h old</t>
  </si>
  <si>
    <t>1-h MATC (fertilization success)</t>
  </si>
  <si>
    <t>48-h MATC (embryo dev't)</t>
  </si>
  <si>
    <t>96-h NOEC</t>
  </si>
  <si>
    <r>
      <t xml:space="preserve">Red alga, </t>
    </r>
    <r>
      <rPr>
        <u/>
        <sz val="10"/>
        <rFont val="Arial"/>
        <family val="2"/>
      </rPr>
      <t>Champia parvula</t>
    </r>
  </si>
  <si>
    <t>Steele and Thursby, 1983</t>
  </si>
  <si>
    <t>2-3mm branch tips</t>
  </si>
  <si>
    <t>U</t>
  </si>
  <si>
    <r>
      <t xml:space="preserve">Cladoceran, </t>
    </r>
    <r>
      <rPr>
        <u/>
        <sz val="10"/>
        <rFont val="Arial"/>
        <family val="2"/>
      </rPr>
      <t>Daphnia pulex</t>
    </r>
  </si>
  <si>
    <r>
      <t xml:space="preserve">Amphipod, </t>
    </r>
    <r>
      <rPr>
        <u/>
        <sz val="10"/>
        <rFont val="Arial"/>
        <family val="2"/>
      </rPr>
      <t>Gammarus pulex</t>
    </r>
  </si>
  <si>
    <r>
      <t xml:space="preserve">Midge, </t>
    </r>
    <r>
      <rPr>
        <u/>
        <sz val="10"/>
        <rFont val="Arial"/>
        <family val="2"/>
      </rPr>
      <t>Tanytarsus dissimilis</t>
    </r>
    <r>
      <rPr>
        <i/>
        <sz val="10"/>
        <rFont val="Arial"/>
        <family val="2"/>
      </rPr>
      <t xml:space="preserve"> </t>
    </r>
  </si>
  <si>
    <r>
      <t xml:space="preserve">Scud, </t>
    </r>
    <r>
      <rPr>
        <u/>
        <sz val="10"/>
        <rFont val="Arial"/>
        <family val="2"/>
      </rPr>
      <t>Gammarus pseudolimnaeus</t>
    </r>
  </si>
  <si>
    <r>
      <t xml:space="preserve">Goldfish, </t>
    </r>
    <r>
      <rPr>
        <u/>
        <sz val="10"/>
        <rFont val="Arial"/>
        <family val="2"/>
      </rPr>
      <t>Carassius auratus</t>
    </r>
  </si>
  <si>
    <r>
      <t xml:space="preserve">Flagfish, </t>
    </r>
    <r>
      <rPr>
        <u/>
        <sz val="10"/>
        <rFont val="Arial"/>
        <family val="2"/>
      </rPr>
      <t xml:space="preserve">Jordanella floridae </t>
    </r>
  </si>
  <si>
    <r>
      <t xml:space="preserve">Largemouth bass, </t>
    </r>
    <r>
      <rPr>
        <u/>
        <sz val="10"/>
        <rFont val="Arial"/>
        <family val="2"/>
      </rPr>
      <t>Micropterus salmoides</t>
    </r>
  </si>
  <si>
    <r>
      <t xml:space="preserve">American bullfrog, </t>
    </r>
    <r>
      <rPr>
        <u/>
        <sz val="10"/>
        <rFont val="Arial"/>
        <family val="2"/>
      </rPr>
      <t>Rana catesbeiana</t>
    </r>
  </si>
  <si>
    <r>
      <t xml:space="preserve">Eastern narrowmouth toad, </t>
    </r>
    <r>
      <rPr>
        <u/>
        <sz val="10"/>
        <rFont val="Arial"/>
        <family val="2"/>
      </rPr>
      <t>Gastrophryne carolinensis</t>
    </r>
  </si>
  <si>
    <r>
      <t xml:space="preserve">Marbled salamander, </t>
    </r>
    <r>
      <rPr>
        <u/>
        <sz val="10"/>
        <rFont val="Arial"/>
        <family val="2"/>
      </rPr>
      <t>Ambystoma opacum</t>
    </r>
  </si>
  <si>
    <r>
      <t xml:space="preserve">Fowler's toad, </t>
    </r>
    <r>
      <rPr>
        <u/>
        <sz val="10"/>
        <rFont val="Arial"/>
        <family val="2"/>
      </rPr>
      <t>Buco fowleri</t>
    </r>
  </si>
  <si>
    <r>
      <t xml:space="preserve">Pickeral frog, </t>
    </r>
    <r>
      <rPr>
        <u/>
        <sz val="10"/>
        <rFont val="Arial"/>
        <family val="2"/>
      </rPr>
      <t>Rana palustris</t>
    </r>
  </si>
  <si>
    <r>
      <t xml:space="preserve">Northern leopard frog, </t>
    </r>
    <r>
      <rPr>
        <u/>
        <sz val="10"/>
        <rFont val="Arial"/>
        <family val="2"/>
      </rPr>
      <t>Rana pipiens</t>
    </r>
  </si>
  <si>
    <t>Reason for exclusion</t>
  </si>
  <si>
    <t>Insufficient water chemistry</t>
  </si>
  <si>
    <t xml:space="preserve">used AgNO3 data </t>
  </si>
  <si>
    <t>Ag species not stated</t>
  </si>
  <si>
    <t>Nominal Ag concentrations</t>
  </si>
  <si>
    <t>Unusual Ag species used</t>
  </si>
  <si>
    <t>Endpoint is approximated from unpublished results</t>
  </si>
  <si>
    <t>Ag species not preferred</t>
  </si>
  <si>
    <t>used other data from paper</t>
  </si>
  <si>
    <t>Ag species unknown</t>
  </si>
  <si>
    <t>enpoint is vague; Ag species unknown</t>
  </si>
  <si>
    <t>Multiple endpoints available</t>
  </si>
  <si>
    <t>Multiple endpoints available (used different lifestage)</t>
  </si>
  <si>
    <t>Xu et al., 2010</t>
  </si>
  <si>
    <t>5-d LC50</t>
  </si>
  <si>
    <t>plant</t>
  </si>
  <si>
    <r>
      <t>Potamogeton crispis</t>
    </r>
    <r>
      <rPr>
        <sz val="10"/>
        <rFont val="Arial"/>
        <family val="2"/>
      </rPr>
      <t xml:space="preserve"> L.</t>
    </r>
  </si>
  <si>
    <t>n/a.</t>
  </si>
  <si>
    <r>
      <t xml:space="preserve">Midge, </t>
    </r>
    <r>
      <rPr>
        <u/>
        <sz val="10"/>
        <rFont val="Arial"/>
        <family val="2"/>
      </rPr>
      <t>Tanytarsus dissimilus</t>
    </r>
    <r>
      <rPr>
        <sz val="10"/>
        <rFont val="Arial"/>
        <family val="2"/>
      </rPr>
      <t xml:space="preserve"> </t>
    </r>
  </si>
  <si>
    <t>insufficient water chemistry</t>
  </si>
  <si>
    <r>
      <t xml:space="preserve">Rainbow trout, </t>
    </r>
    <r>
      <rPr>
        <u/>
        <sz val="10"/>
        <rFont val="Arial"/>
        <family val="2"/>
      </rPr>
      <t>Oncorhynchus mykiss</t>
    </r>
  </si>
  <si>
    <r>
      <t xml:space="preserve">Sand shrimp, </t>
    </r>
    <r>
      <rPr>
        <u/>
        <sz val="10"/>
        <rFont val="Arial"/>
        <family val="2"/>
      </rPr>
      <t>Crangon</t>
    </r>
    <r>
      <rPr>
        <sz val="10"/>
        <rFont val="Arial"/>
        <family val="2"/>
      </rPr>
      <t xml:space="preserve"> spp.</t>
    </r>
  </si>
  <si>
    <r>
      <t xml:space="preserve">Cabezon, </t>
    </r>
    <r>
      <rPr>
        <u/>
        <sz val="10"/>
        <rFont val="Arial"/>
        <family val="2"/>
      </rPr>
      <t>Scorpaenichthys marmoratus</t>
    </r>
    <r>
      <rPr>
        <sz val="10"/>
        <rFont val="Arial"/>
        <family val="2"/>
      </rPr>
      <t xml:space="preserve"> </t>
    </r>
  </si>
  <si>
    <r>
      <t xml:space="preserve">California market squid, </t>
    </r>
    <r>
      <rPr>
        <u/>
        <sz val="10"/>
        <rFont val="Arial"/>
        <family val="2"/>
      </rPr>
      <t>Loligo opalescens</t>
    </r>
    <r>
      <rPr>
        <sz val="10"/>
        <rFont val="Arial"/>
        <family val="2"/>
      </rPr>
      <t xml:space="preserve"> </t>
    </r>
  </si>
  <si>
    <t>definitive concentration not given</t>
  </si>
  <si>
    <t>Nominal Ag</t>
  </si>
  <si>
    <t>multiple endpoints available</t>
  </si>
  <si>
    <t>more sens. lifestage available</t>
  </si>
  <si>
    <t xml:space="preserve">juvenile </t>
  </si>
  <si>
    <r>
      <t>28-d MATC</t>
    </r>
    <r>
      <rPr>
        <vertAlign val="subscript"/>
        <sz val="10"/>
        <rFont val="Arial"/>
        <family val="2"/>
      </rPr>
      <t>reproductive success</t>
    </r>
  </si>
  <si>
    <r>
      <t>life cycle MATC</t>
    </r>
    <r>
      <rPr>
        <vertAlign val="subscript"/>
        <sz val="10"/>
        <rFont val="Arial"/>
        <family val="2"/>
      </rPr>
      <t>reproduction</t>
    </r>
  </si>
  <si>
    <r>
      <t>14-d MATC</t>
    </r>
    <r>
      <rPr>
        <vertAlign val="subscript"/>
        <sz val="10"/>
        <rFont val="Arial"/>
        <family val="2"/>
      </rPr>
      <t>growth</t>
    </r>
  </si>
  <si>
    <r>
      <t>28-d EC50</t>
    </r>
    <r>
      <rPr>
        <vertAlign val="subscript"/>
        <sz val="10"/>
        <rFont val="Arial"/>
        <family val="2"/>
      </rPr>
      <t>burrowing success</t>
    </r>
  </si>
  <si>
    <r>
      <t>30-d MATC</t>
    </r>
    <r>
      <rPr>
        <vertAlign val="subscript"/>
        <sz val="10"/>
        <rFont val="Arial"/>
        <family val="2"/>
      </rPr>
      <t>morphology</t>
    </r>
  </si>
  <si>
    <t>Test methodology unclear</t>
  </si>
  <si>
    <t>Dietary exposure only</t>
  </si>
  <si>
    <t>Report incomplete</t>
  </si>
  <si>
    <t>Dissolved Ag?</t>
  </si>
  <si>
    <t>Reason for exlcusion</t>
  </si>
  <si>
    <t>Excluded?</t>
  </si>
  <si>
    <t>110m AgNO3</t>
  </si>
  <si>
    <t>Silver species is unknown</t>
  </si>
  <si>
    <t>Inappropriate test length</t>
  </si>
  <si>
    <t>Legend</t>
  </si>
  <si>
    <t>Selected for inclusion in SSD</t>
  </si>
  <si>
    <t>Dissolved Ag</t>
  </si>
  <si>
    <t xml:space="preserve">Under Reasons for Exclusions, "Multiple endpoints available" denotes that other more appropriate or sensitive endpoints or durations were available. </t>
  </si>
  <si>
    <t>Reason for Exclusion</t>
  </si>
  <si>
    <t>21-d LC20</t>
  </si>
  <si>
    <t>Bianchini and Wood, 2008</t>
  </si>
  <si>
    <r>
      <t xml:space="preserve">Duckweed, </t>
    </r>
    <r>
      <rPr>
        <u/>
        <sz val="10"/>
        <rFont val="Arial"/>
        <family val="2"/>
      </rPr>
      <t>Lemna gibba</t>
    </r>
  </si>
  <si>
    <t>7-d MATC frond number</t>
  </si>
  <si>
    <t>Bian et al., 2013</t>
  </si>
  <si>
    <t>7-d EC10 frond number</t>
  </si>
  <si>
    <t>Concentrations not reported or measured</t>
  </si>
  <si>
    <t>Naumann et al., 2007</t>
  </si>
  <si>
    <t>Bacteria</t>
  </si>
  <si>
    <t>duration too long</t>
  </si>
  <si>
    <t>not a lethality endpoint or equivalent</t>
  </si>
  <si>
    <t>metallic silver</t>
  </si>
  <si>
    <t>Wilson and Freeburg, 1980</t>
  </si>
  <si>
    <t>5 ppt salinity below CCME marine definition</t>
  </si>
  <si>
    <t>Excluded from SSD</t>
  </si>
  <si>
    <t>duration not long enough</t>
  </si>
  <si>
    <t>Does not meet data requirements to do any type of guideline. Missing fish studies, and because algae is the most sensitive, would require two algal studies.</t>
  </si>
  <si>
    <t>Non-traditional endpoint effect</t>
  </si>
  <si>
    <t>7.3-8.2</t>
  </si>
  <si>
    <r>
      <t xml:space="preserve">Fathead minnow, </t>
    </r>
    <r>
      <rPr>
        <u/>
        <sz val="10"/>
        <rFont val="Arial"/>
        <family val="2"/>
      </rPr>
      <t>Pimephales promelas</t>
    </r>
  </si>
  <si>
    <t>&gt;2.88</t>
  </si>
  <si>
    <t xml:space="preserve">Hardness is extreme and authors suggest EC50 value could be related to an adverse effect of high hardness in addition to stress from metal toxicity. </t>
  </si>
  <si>
    <t>&lt;1.0</t>
  </si>
  <si>
    <t>&lt;24h old</t>
  </si>
  <si>
    <t>&gt;2.76</t>
  </si>
  <si>
    <t>&lt;1</t>
  </si>
  <si>
    <r>
      <rPr>
        <sz val="10"/>
        <rFont val="Arial"/>
        <family val="2"/>
      </rPr>
      <t xml:space="preserve">Fathead minnow, </t>
    </r>
    <r>
      <rPr>
        <u/>
        <sz val="10"/>
        <rFont val="Arial"/>
        <family val="2"/>
      </rPr>
      <t>Pimephales promelas</t>
    </r>
  </si>
  <si>
    <r>
      <rPr>
        <sz val="10"/>
        <rFont val="Arial"/>
        <family val="2"/>
      </rPr>
      <t xml:space="preserve">Rainbow trout, </t>
    </r>
    <r>
      <rPr>
        <u/>
        <sz val="10"/>
        <rFont val="Arial"/>
        <family val="2"/>
      </rPr>
      <t>Oncorhynchus mykiss</t>
    </r>
  </si>
  <si>
    <r>
      <rPr>
        <sz val="10"/>
        <rFont val="Arial"/>
        <family val="2"/>
      </rPr>
      <t xml:space="preserve">Cladoceran, </t>
    </r>
    <r>
      <rPr>
        <u/>
        <sz val="10"/>
        <rFont val="Arial"/>
        <family val="2"/>
      </rPr>
      <t>Daphnia magna</t>
    </r>
  </si>
  <si>
    <r>
      <rPr>
        <sz val="10"/>
        <rFont val="Arial"/>
        <family val="2"/>
      </rPr>
      <t xml:space="preserve">Cladoceran, </t>
    </r>
    <r>
      <rPr>
        <u/>
        <sz val="10"/>
        <rFont val="Arial"/>
        <family val="2"/>
      </rPr>
      <t>Ceriodaphnia dubia</t>
    </r>
  </si>
  <si>
    <r>
      <t xml:space="preserve">Duckweed, </t>
    </r>
    <r>
      <rPr>
        <u/>
        <sz val="10"/>
        <rFont val="Arial"/>
        <family val="2"/>
      </rPr>
      <t>Lemna minor</t>
    </r>
  </si>
  <si>
    <r>
      <t xml:space="preserve">Dinoflagellate, </t>
    </r>
    <r>
      <rPr>
        <u/>
        <sz val="10"/>
        <rFont val="Arial"/>
        <family val="2"/>
      </rPr>
      <t>Gymnodinium splendens</t>
    </r>
  </si>
  <si>
    <r>
      <t xml:space="preserve">Haptophyte, </t>
    </r>
    <r>
      <rPr>
        <u/>
        <sz val="10"/>
        <rFont val="Arial"/>
        <family val="2"/>
      </rPr>
      <t>Isochrysis galbana</t>
    </r>
  </si>
  <si>
    <r>
      <rPr>
        <u/>
        <sz val="10"/>
        <rFont val="Arial"/>
        <family val="2"/>
      </rPr>
      <t>Mercenaria mercernaria</t>
    </r>
    <r>
      <rPr>
        <sz val="10"/>
        <rFont val="Arial"/>
        <family val="2"/>
      </rPr>
      <t xml:space="preserve"> (larvae)</t>
    </r>
  </si>
  <si>
    <r>
      <rPr>
        <sz val="10"/>
        <rFont val="Arial"/>
        <family val="2"/>
      </rPr>
      <t xml:space="preserve">Sea urchin, </t>
    </r>
    <r>
      <rPr>
        <u/>
        <sz val="10"/>
        <rFont val="Arial"/>
        <family val="2"/>
      </rPr>
      <t>Arbacia punctulata</t>
    </r>
  </si>
  <si>
    <t>Toxicity data contained within this Appendix represent all available data from an extensive literature search that ended in the year 2013.</t>
  </si>
  <si>
    <t>Bianchini et al., 2002a</t>
  </si>
  <si>
    <t>Bianchini et al., 2002b</t>
  </si>
  <si>
    <t>AgNO3, adjusted pond water</t>
  </si>
  <si>
    <t>94% of total silver in dissolved phase</t>
  </si>
  <si>
    <t>82% of total silver in dissolved phase</t>
  </si>
  <si>
    <t>100% of total silver in dissolved phase</t>
  </si>
  <si>
    <t>86% of total silver in dissolved phase</t>
  </si>
  <si>
    <t>96% of total silver in dissolved phase</t>
  </si>
  <si>
    <t>81% of total silver in dissolved phase</t>
  </si>
  <si>
    <t>89% of total silver in dissolved phase</t>
  </si>
  <si>
    <t>93% of total silver in dissolved phase</t>
  </si>
  <si>
    <t>87% of total silver in dissolved phase</t>
  </si>
  <si>
    <t>48% of total silver in dissolved phase</t>
  </si>
  <si>
    <t>95% of total silver in dissolved phase</t>
  </si>
  <si>
    <t>62% of total silver in dissolved phase</t>
  </si>
  <si>
    <t>99% of total silver in dissolved phase</t>
  </si>
  <si>
    <t>synthetic decl Hamilton tap water, 85% of total silver in dissolved phase</t>
  </si>
  <si>
    <t>Moderately hard synthetic water, 99% of total silver in dissolved phase</t>
  </si>
  <si>
    <t>Y (filtered 0.45)</t>
  </si>
  <si>
    <t>&lt; 12h 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</si>
</sst>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51"/>
      <name val="Arial"/>
      <family val="2"/>
    </font>
    <font>
      <sz val="10"/>
      <color indexed="61"/>
      <name val="Arial"/>
      <family val="2"/>
    </font>
    <font>
      <b/>
      <vertAlign val="subscript"/>
      <sz val="10"/>
      <name val="Arial"/>
      <family val="2"/>
    </font>
    <font>
      <u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vertAlign val="sub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5" fillId="0" borderId="0" xfId="0" applyFont="1"/>
    <xf numFmtId="0" fontId="0" fillId="0" borderId="0" xfId="0" applyFill="1"/>
    <xf numFmtId="0" fontId="4" fillId="0" borderId="0" xfId="0" applyFont="1" applyFill="1"/>
    <xf numFmtId="0" fontId="5" fillId="0" borderId="0" xfId="0" applyFont="1" applyFill="1"/>
    <xf numFmtId="0" fontId="8" fillId="0" borderId="0" xfId="0" applyFont="1" applyFill="1"/>
    <xf numFmtId="0" fontId="1" fillId="0" borderId="0" xfId="0" applyFont="1" applyFill="1"/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164" fontId="0" fillId="0" borderId="0" xfId="0" applyNumberFormat="1" applyFill="1"/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2" fontId="1" fillId="0" borderId="0" xfId="0" applyNumberFormat="1" applyFont="1" applyFill="1"/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0" fillId="0" borderId="0" xfId="0" applyFill="1" applyBorder="1"/>
    <xf numFmtId="0" fontId="2" fillId="0" borderId="1" xfId="0" applyFont="1" applyFill="1" applyBorder="1"/>
    <xf numFmtId="1" fontId="5" fillId="0" borderId="0" xfId="0" applyNumberFormat="1" applyFont="1" applyFill="1"/>
    <xf numFmtId="164" fontId="5" fillId="0" borderId="0" xfId="0" applyNumberFormat="1" applyFont="1" applyFill="1"/>
    <xf numFmtId="0" fontId="0" fillId="0" borderId="0" xfId="0" applyFill="1" applyAlignment="1">
      <alignment horizontal="right"/>
    </xf>
    <xf numFmtId="0" fontId="0" fillId="2" borderId="0" xfId="0" applyFill="1"/>
    <xf numFmtId="0" fontId="5" fillId="2" borderId="0" xfId="0" applyFont="1" applyFill="1"/>
    <xf numFmtId="49" fontId="0" fillId="2" borderId="0" xfId="0" applyNumberFormat="1" applyFill="1"/>
    <xf numFmtId="0" fontId="1" fillId="2" borderId="0" xfId="0" applyFont="1" applyFill="1"/>
    <xf numFmtId="0" fontId="8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 applyBorder="1"/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center"/>
    </xf>
    <xf numFmtId="164" fontId="0" fillId="2" borderId="0" xfId="0" applyNumberFormat="1" applyFill="1"/>
    <xf numFmtId="2" fontId="1" fillId="2" borderId="0" xfId="0" applyNumberFormat="1" applyFont="1" applyFill="1"/>
    <xf numFmtId="0" fontId="0" fillId="2" borderId="0" xfId="0" applyFill="1" applyAlignment="1">
      <alignment wrapText="1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0" fontId="11" fillId="2" borderId="0" xfId="0" applyFont="1" applyFill="1"/>
    <xf numFmtId="0" fontId="0" fillId="3" borderId="0" xfId="0" applyFill="1" applyBorder="1"/>
    <xf numFmtId="0" fontId="4" fillId="3" borderId="0" xfId="0" applyFont="1" applyFill="1"/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0" xfId="0" applyFont="1" applyFill="1" applyAlignment="1">
      <alignment horizontal="center"/>
    </xf>
    <xf numFmtId="0" fontId="0" fillId="2" borderId="0" xfId="0" applyFont="1" applyFill="1" applyBorder="1"/>
    <xf numFmtId="0" fontId="0" fillId="4" borderId="0" xfId="0" applyFill="1" applyBorder="1"/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164" fontId="0" fillId="4" borderId="0" xfId="0" applyNumberFormat="1" applyFill="1"/>
    <xf numFmtId="0" fontId="5" fillId="4" borderId="0" xfId="0" applyFont="1" applyFill="1" applyAlignment="1">
      <alignment wrapText="1"/>
    </xf>
    <xf numFmtId="0" fontId="1" fillId="4" borderId="0" xfId="0" applyFont="1" applyFill="1"/>
    <xf numFmtId="0" fontId="0" fillId="4" borderId="0" xfId="0" applyFont="1" applyFill="1" applyAlignment="1">
      <alignment horizontal="center"/>
    </xf>
    <xf numFmtId="0" fontId="5" fillId="4" borderId="0" xfId="0" applyFont="1" applyFill="1" applyBorder="1"/>
    <xf numFmtId="0" fontId="5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Alignment="1">
      <alignment wrapText="1"/>
    </xf>
    <xf numFmtId="0" fontId="5" fillId="3" borderId="0" xfId="0" applyFont="1" applyFill="1"/>
    <xf numFmtId="0" fontId="11" fillId="4" borderId="0" xfId="0" applyFont="1" applyFill="1"/>
    <xf numFmtId="0" fontId="6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1" fillId="4" borderId="0" xfId="0" applyFont="1" applyFill="1" applyBorder="1"/>
    <xf numFmtId="0" fontId="11" fillId="2" borderId="0" xfId="0" applyFont="1" applyFill="1" applyBorder="1"/>
    <xf numFmtId="0" fontId="2" fillId="0" borderId="0" xfId="0" applyFont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right"/>
    </xf>
    <xf numFmtId="0" fontId="7" fillId="2" borderId="0" xfId="0" applyFont="1" applyFill="1"/>
    <xf numFmtId="0" fontId="1" fillId="2" borderId="0" xfId="0" applyFont="1" applyFill="1" applyAlignment="1">
      <alignment horizontal="right"/>
    </xf>
    <xf numFmtId="0" fontId="9" fillId="2" borderId="0" xfId="0" applyFont="1" applyFill="1"/>
    <xf numFmtId="0" fontId="5" fillId="2" borderId="0" xfId="0" applyFont="1" applyFill="1" applyAlignment="1">
      <alignment horizontal="left" wrapText="1"/>
    </xf>
    <xf numFmtId="0" fontId="0" fillId="2" borderId="0" xfId="0" applyFill="1" applyAlignment="1">
      <alignment horizontal="right"/>
    </xf>
    <xf numFmtId="49" fontId="1" fillId="2" borderId="0" xfId="0" applyNumberFormat="1" applyFont="1" applyFill="1"/>
    <xf numFmtId="0" fontId="1" fillId="3" borderId="0" xfId="0" applyFont="1" applyFill="1"/>
    <xf numFmtId="0" fontId="5" fillId="3" borderId="0" xfId="0" applyFont="1" applyFill="1" applyAlignment="1">
      <alignment horizontal="right"/>
    </xf>
    <xf numFmtId="0" fontId="7" fillId="3" borderId="0" xfId="0" applyFont="1" applyFill="1"/>
    <xf numFmtId="0" fontId="1" fillId="3" borderId="0" xfId="0" applyFont="1" applyFill="1" applyAlignment="1">
      <alignment horizontal="left" wrapText="1"/>
    </xf>
    <xf numFmtId="0" fontId="5" fillId="3" borderId="0" xfId="0" applyFont="1" applyFill="1" applyAlignment="1">
      <alignment horizontal="left"/>
    </xf>
    <xf numFmtId="0" fontId="1" fillId="4" borderId="0" xfId="0" applyFont="1" applyFill="1" applyAlignment="1">
      <alignment horizontal="right"/>
    </xf>
    <xf numFmtId="0" fontId="7" fillId="4" borderId="0" xfId="0" applyFont="1" applyFill="1"/>
    <xf numFmtId="0" fontId="0" fillId="2" borderId="0" xfId="0" applyFill="1" applyAlignment="1">
      <alignment horizontal="left" wrapText="1"/>
    </xf>
    <xf numFmtId="49" fontId="1" fillId="4" borderId="0" xfId="0" applyNumberFormat="1" applyFont="1" applyFill="1"/>
    <xf numFmtId="0" fontId="5" fillId="4" borderId="0" xfId="0" applyFont="1" applyFill="1" applyAlignment="1">
      <alignment horizontal="right"/>
    </xf>
    <xf numFmtId="0" fontId="1" fillId="4" borderId="0" xfId="0" applyFont="1" applyFill="1" applyAlignment="1">
      <alignment horizontal="left" wrapText="1"/>
    </xf>
    <xf numFmtId="0" fontId="5" fillId="4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4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" fillId="3" borderId="0" xfId="0" applyFont="1" applyFill="1" applyAlignment="1">
      <alignment horizontal="right"/>
    </xf>
    <xf numFmtId="0" fontId="5" fillId="2" borderId="0" xfId="0" applyFont="1" applyFill="1" applyAlignment="1"/>
    <xf numFmtId="0" fontId="2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/>
    <xf numFmtId="0" fontId="5" fillId="4" borderId="0" xfId="0" applyFont="1" applyFill="1" applyAlignment="1"/>
    <xf numFmtId="0" fontId="0" fillId="4" borderId="0" xfId="0" applyFill="1" applyAlignment="1">
      <alignment horizontal="left"/>
    </xf>
    <xf numFmtId="0" fontId="2" fillId="4" borderId="0" xfId="0" applyFont="1" applyFill="1" applyAlignment="1">
      <alignment horizontal="center"/>
    </xf>
    <xf numFmtId="0" fontId="0" fillId="4" borderId="0" xfId="0" applyFill="1" applyBorder="1" applyAlignment="1">
      <alignment horizontal="left"/>
    </xf>
    <xf numFmtId="49" fontId="5" fillId="2" borderId="0" xfId="0" applyNumberFormat="1" applyFont="1" applyFill="1"/>
    <xf numFmtId="0" fontId="5" fillId="0" borderId="3" xfId="0" applyFont="1" applyFill="1" applyBorder="1" applyAlignment="1">
      <alignment wrapText="1"/>
    </xf>
    <xf numFmtId="1" fontId="5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5" fillId="4" borderId="0" xfId="0" applyNumberFormat="1" applyFont="1" applyFill="1" applyAlignment="1">
      <alignment horizontal="center"/>
    </xf>
    <xf numFmtId="0" fontId="0" fillId="0" borderId="0" xfId="0" applyFill="1" applyBorder="1" applyAlignment="1">
      <alignment wrapText="1"/>
    </xf>
    <xf numFmtId="0" fontId="5" fillId="2" borderId="0" xfId="0" applyFont="1" applyFill="1" applyAlignment="1">
      <alignment wrapText="1"/>
    </xf>
    <xf numFmtId="9" fontId="5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B7" sqref="B7"/>
    </sheetView>
  </sheetViews>
  <sheetFormatPr defaultRowHeight="13.2" x14ac:dyDescent="0.25"/>
  <sheetData>
    <row r="1" spans="1:2" x14ac:dyDescent="0.25">
      <c r="A1" s="72" t="s">
        <v>560</v>
      </c>
    </row>
    <row r="2" spans="1:2" x14ac:dyDescent="0.25">
      <c r="A2" s="57"/>
      <c r="B2" s="1" t="s">
        <v>561</v>
      </c>
    </row>
    <row r="3" spans="1:2" x14ac:dyDescent="0.25">
      <c r="A3" s="47"/>
      <c r="B3" s="1" t="s">
        <v>562</v>
      </c>
    </row>
    <row r="4" spans="1:2" x14ac:dyDescent="0.25">
      <c r="A4" s="34"/>
      <c r="B4" s="1" t="s">
        <v>579</v>
      </c>
    </row>
    <row r="5" spans="1:2" x14ac:dyDescent="0.25">
      <c r="A5" s="72" t="s">
        <v>138</v>
      </c>
      <c r="B5" s="1" t="s">
        <v>563</v>
      </c>
    </row>
    <row r="6" spans="1:2" x14ac:dyDescent="0.25">
      <c r="B6" s="1" t="s">
        <v>600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M420"/>
  <sheetViews>
    <sheetView zoomScaleNormal="100" zoomScaleSheetLayoutView="75" workbookViewId="0">
      <pane ySplit="1" topLeftCell="A2" activePane="bottomLeft" state="frozen"/>
      <selection pane="bottomLeft" activeCell="D38" sqref="D38"/>
    </sheetView>
  </sheetViews>
  <sheetFormatPr defaultColWidth="9.109375" defaultRowHeight="12" customHeight="1" x14ac:dyDescent="0.25"/>
  <cols>
    <col min="1" max="1" width="13.88671875" style="23" customWidth="1"/>
    <col min="2" max="2" width="36.88671875" style="3" customWidth="1"/>
    <col min="3" max="3" width="24" style="11" customWidth="1"/>
    <col min="4" max="4" width="14.109375" style="12" customWidth="1"/>
    <col min="5" max="5" width="15.109375" style="12" customWidth="1"/>
    <col min="6" max="6" width="22.88671875" style="12" customWidth="1"/>
    <col min="7" max="7" width="24.33203125" style="12" customWidth="1"/>
    <col min="8" max="8" width="19.44140625" style="12" customWidth="1"/>
    <col min="9" max="9" width="31" style="12" customWidth="1"/>
    <col min="10" max="10" width="14.44140625" style="12" customWidth="1"/>
    <col min="11" max="11" width="36.5546875" style="12" customWidth="1"/>
    <col min="12" max="12" width="41.6640625" style="2" customWidth="1"/>
    <col min="13" max="15" width="9.109375" style="2"/>
    <col min="16" max="17" width="10.33203125" style="2" customWidth="1"/>
    <col min="18" max="19" width="13.109375" style="2" customWidth="1"/>
    <col min="20" max="20" width="13" style="2" customWidth="1"/>
    <col min="21" max="21" width="11.44140625" style="2" customWidth="1"/>
    <col min="22" max="23" width="9.88671875" style="2" customWidth="1"/>
    <col min="24" max="25" width="10" style="2" customWidth="1"/>
    <col min="26" max="26" width="9.109375" style="2"/>
    <col min="27" max="27" width="11.5546875" style="2" customWidth="1"/>
    <col min="28" max="28" width="10.6640625" style="2" customWidth="1"/>
    <col min="29" max="29" width="14.33203125" style="2" customWidth="1"/>
    <col min="30" max="30" width="13.6640625" style="2" customWidth="1"/>
    <col min="31" max="31" width="10.109375" style="2" customWidth="1"/>
    <col min="32" max="32" width="9.109375" style="2"/>
    <col min="33" max="33" width="11" style="2" customWidth="1"/>
    <col min="34" max="34" width="9.109375" style="2"/>
    <col min="35" max="35" width="12.44140625" style="2" customWidth="1"/>
    <col min="36" max="36" width="9.109375" style="2"/>
    <col min="37" max="37" width="10" style="2" bestFit="1" customWidth="1"/>
    <col min="38" max="38" width="29.5546875" style="2" customWidth="1"/>
    <col min="39" max="16384" width="9.109375" style="2"/>
  </cols>
  <sheetData>
    <row r="1" spans="1:39" s="22" customFormat="1" ht="12" customHeight="1" thickBot="1" x14ac:dyDescent="0.3">
      <c r="A1" s="21" t="s">
        <v>0</v>
      </c>
      <c r="B1" s="21" t="s">
        <v>1</v>
      </c>
      <c r="C1" s="21" t="s">
        <v>109</v>
      </c>
      <c r="D1" s="21" t="s">
        <v>2</v>
      </c>
      <c r="E1" s="21" t="s">
        <v>110</v>
      </c>
      <c r="F1" s="21" t="s">
        <v>3</v>
      </c>
      <c r="G1" s="21" t="s">
        <v>432</v>
      </c>
      <c r="H1" s="21" t="s">
        <v>554</v>
      </c>
      <c r="I1" s="21" t="s">
        <v>433</v>
      </c>
      <c r="J1" s="21" t="s">
        <v>556</v>
      </c>
      <c r="K1" s="21" t="s">
        <v>555</v>
      </c>
      <c r="L1" s="21" t="s">
        <v>138</v>
      </c>
      <c r="M1" s="21" t="s">
        <v>16</v>
      </c>
      <c r="N1" s="21" t="s">
        <v>111</v>
      </c>
      <c r="O1" s="21" t="s">
        <v>112</v>
      </c>
      <c r="P1" s="21" t="s">
        <v>113</v>
      </c>
      <c r="Q1" s="21" t="s">
        <v>372</v>
      </c>
      <c r="R1" s="21" t="s">
        <v>161</v>
      </c>
      <c r="S1" s="21" t="s">
        <v>373</v>
      </c>
      <c r="T1" s="21" t="s">
        <v>162</v>
      </c>
      <c r="U1" s="21" t="s">
        <v>374</v>
      </c>
      <c r="V1" s="21" t="s">
        <v>163</v>
      </c>
      <c r="W1" s="21" t="s">
        <v>375</v>
      </c>
      <c r="X1" s="21" t="s">
        <v>164</v>
      </c>
      <c r="Y1" s="21" t="s">
        <v>376</v>
      </c>
      <c r="Z1" s="21" t="s">
        <v>165</v>
      </c>
      <c r="AA1" s="21" t="s">
        <v>377</v>
      </c>
      <c r="AB1" s="21" t="s">
        <v>166</v>
      </c>
      <c r="AC1" s="21" t="s">
        <v>378</v>
      </c>
      <c r="AD1" s="21" t="s">
        <v>167</v>
      </c>
      <c r="AE1" s="21" t="s">
        <v>379</v>
      </c>
      <c r="AF1" s="21" t="s">
        <v>293</v>
      </c>
      <c r="AG1" s="21" t="s">
        <v>115</v>
      </c>
      <c r="AH1" s="21" t="s">
        <v>116</v>
      </c>
      <c r="AI1" s="21" t="s">
        <v>183</v>
      </c>
      <c r="AJ1" s="21" t="s">
        <v>122</v>
      </c>
      <c r="AK1" s="21" t="s">
        <v>159</v>
      </c>
      <c r="AL1" s="21" t="s">
        <v>380</v>
      </c>
    </row>
    <row r="2" spans="1:39" ht="12" customHeight="1" thickTop="1" x14ac:dyDescent="0.25">
      <c r="A2" s="23" t="s">
        <v>23</v>
      </c>
      <c r="B2" s="4" t="s">
        <v>425</v>
      </c>
      <c r="C2" s="11" t="s">
        <v>125</v>
      </c>
      <c r="D2" s="12">
        <v>1</v>
      </c>
      <c r="E2" s="12" t="s">
        <v>118</v>
      </c>
      <c r="F2" s="12" t="s">
        <v>11</v>
      </c>
      <c r="G2" s="12">
        <v>241</v>
      </c>
      <c r="I2" s="12" t="s">
        <v>134</v>
      </c>
      <c r="L2" s="2" t="s">
        <v>139</v>
      </c>
      <c r="M2" s="2" t="s">
        <v>17</v>
      </c>
      <c r="N2" s="2">
        <v>50.4</v>
      </c>
      <c r="O2" s="2">
        <v>25.5</v>
      </c>
      <c r="P2" s="2">
        <v>7.5</v>
      </c>
      <c r="Q2" s="2">
        <v>13.6</v>
      </c>
      <c r="S2" s="2">
        <v>2.9</v>
      </c>
      <c r="U2" s="2">
        <v>1.5</v>
      </c>
      <c r="W2" s="2">
        <v>0.6</v>
      </c>
      <c r="Y2" s="2">
        <v>1.2</v>
      </c>
      <c r="AA2" s="2">
        <v>3.4</v>
      </c>
      <c r="AG2" s="2">
        <v>44.7</v>
      </c>
      <c r="AI2" s="2">
        <v>1.8</v>
      </c>
      <c r="AL2" s="2" t="s">
        <v>381</v>
      </c>
    </row>
    <row r="3" spans="1:39" s="57" customFormat="1" ht="12" customHeight="1" x14ac:dyDescent="0.25">
      <c r="A3" s="53" t="s">
        <v>23</v>
      </c>
      <c r="B3" s="54" t="s">
        <v>425</v>
      </c>
      <c r="C3" s="55" t="s">
        <v>125</v>
      </c>
      <c r="D3" s="56">
        <v>1</v>
      </c>
      <c r="E3" s="56" t="s">
        <v>118</v>
      </c>
      <c r="F3" s="56" t="s">
        <v>11</v>
      </c>
      <c r="G3" s="56">
        <v>83</v>
      </c>
      <c r="H3" s="56"/>
      <c r="I3" s="56" t="s">
        <v>135</v>
      </c>
      <c r="J3" s="56"/>
      <c r="K3" s="56"/>
      <c r="M3" s="57" t="s">
        <v>17</v>
      </c>
      <c r="N3" s="57">
        <v>44.7</v>
      </c>
      <c r="O3" s="57">
        <v>17.2</v>
      </c>
      <c r="P3" s="57">
        <v>7.39</v>
      </c>
      <c r="Q3" s="57">
        <v>13.6</v>
      </c>
      <c r="S3" s="57">
        <v>2.9</v>
      </c>
      <c r="U3" s="57">
        <v>1.5</v>
      </c>
      <c r="W3" s="57">
        <v>0.6</v>
      </c>
      <c r="Y3" s="57">
        <v>1.2</v>
      </c>
      <c r="AA3" s="57">
        <v>3.4</v>
      </c>
      <c r="AG3" s="57">
        <v>43</v>
      </c>
      <c r="AI3" s="57">
        <v>1.8</v>
      </c>
      <c r="AL3" s="57" t="s">
        <v>382</v>
      </c>
    </row>
    <row r="4" spans="1:39" s="57" customFormat="1" ht="12" customHeight="1" x14ac:dyDescent="0.25">
      <c r="A4" s="23" t="s">
        <v>23</v>
      </c>
      <c r="B4" s="2" t="s">
        <v>329</v>
      </c>
      <c r="C4" s="11" t="s">
        <v>158</v>
      </c>
      <c r="D4" s="12">
        <v>1</v>
      </c>
      <c r="E4" s="12" t="s">
        <v>340</v>
      </c>
      <c r="F4" s="12" t="s">
        <v>24</v>
      </c>
      <c r="G4" s="12">
        <v>0.34</v>
      </c>
      <c r="H4" s="12"/>
      <c r="I4" s="12" t="s">
        <v>341</v>
      </c>
      <c r="J4" s="12"/>
      <c r="K4" s="12"/>
      <c r="L4" s="16" t="s">
        <v>342</v>
      </c>
      <c r="M4" s="2" t="s">
        <v>17</v>
      </c>
      <c r="N4" s="17">
        <v>131.17349999999999</v>
      </c>
      <c r="O4" s="2">
        <v>25</v>
      </c>
      <c r="P4" s="2">
        <v>8.14</v>
      </c>
      <c r="Q4" s="2">
        <v>27.3</v>
      </c>
      <c r="R4" s="2"/>
      <c r="S4" s="2">
        <v>15.3</v>
      </c>
      <c r="T4" s="2"/>
      <c r="U4" s="2">
        <v>5.9</v>
      </c>
      <c r="V4" s="2"/>
      <c r="W4" s="2">
        <v>0.3</v>
      </c>
      <c r="X4" s="2"/>
      <c r="Y4" s="2">
        <v>7.4</v>
      </c>
      <c r="Z4" s="2"/>
      <c r="AA4" s="2">
        <v>49.9</v>
      </c>
      <c r="AB4" s="2"/>
      <c r="AC4" s="2">
        <v>77.5</v>
      </c>
      <c r="AD4" s="2"/>
      <c r="AE4" s="12">
        <v>1.1541599999999999E-4</v>
      </c>
      <c r="AF4" s="2"/>
      <c r="AG4" s="2">
        <v>64.5</v>
      </c>
      <c r="AH4" s="2"/>
      <c r="AI4" s="2">
        <v>1.8</v>
      </c>
      <c r="AJ4" s="2"/>
      <c r="AK4" s="2"/>
      <c r="AL4" s="16" t="s">
        <v>342</v>
      </c>
      <c r="AM4" s="2"/>
    </row>
    <row r="5" spans="1:39" ht="12" customHeight="1" x14ac:dyDescent="0.25">
      <c r="A5" s="23" t="s">
        <v>23</v>
      </c>
      <c r="B5" s="2" t="s">
        <v>329</v>
      </c>
      <c r="C5" s="11" t="s">
        <v>158</v>
      </c>
      <c r="D5" s="12">
        <v>1</v>
      </c>
      <c r="E5" s="12" t="s">
        <v>340</v>
      </c>
      <c r="F5" s="12" t="s">
        <v>24</v>
      </c>
      <c r="G5" s="12">
        <v>0.76</v>
      </c>
      <c r="I5" s="12" t="s">
        <v>341</v>
      </c>
      <c r="L5" s="16" t="s">
        <v>343</v>
      </c>
      <c r="M5" s="2" t="s">
        <v>17</v>
      </c>
      <c r="N5" s="17">
        <v>62.903100000000002</v>
      </c>
      <c r="O5" s="2">
        <v>25</v>
      </c>
      <c r="P5" s="2">
        <v>8.07</v>
      </c>
      <c r="Q5" s="2">
        <v>18.100000000000001</v>
      </c>
      <c r="S5" s="2">
        <v>4.3</v>
      </c>
      <c r="U5" s="2">
        <v>21.3</v>
      </c>
      <c r="W5" s="2">
        <v>3.9</v>
      </c>
      <c r="Y5" s="2">
        <v>42.2</v>
      </c>
      <c r="AA5" s="2">
        <v>12.5</v>
      </c>
      <c r="AC5" s="2">
        <v>43.5</v>
      </c>
      <c r="AE5" s="12">
        <v>2.2442E-5</v>
      </c>
      <c r="AG5" s="2">
        <v>36.4</v>
      </c>
      <c r="AI5" s="2">
        <v>4.5999999999999996</v>
      </c>
      <c r="AL5" s="16" t="s">
        <v>343</v>
      </c>
    </row>
    <row r="6" spans="1:39" ht="12" customHeight="1" x14ac:dyDescent="0.25">
      <c r="A6" s="23" t="s">
        <v>23</v>
      </c>
      <c r="B6" s="2" t="s">
        <v>329</v>
      </c>
      <c r="C6" s="11" t="s">
        <v>158</v>
      </c>
      <c r="D6" s="12">
        <v>1</v>
      </c>
      <c r="E6" s="12" t="s">
        <v>340</v>
      </c>
      <c r="F6" s="12" t="s">
        <v>24</v>
      </c>
      <c r="G6" s="12">
        <v>1.1499999999999999</v>
      </c>
      <c r="I6" s="12" t="s">
        <v>341</v>
      </c>
      <c r="L6" s="16" t="s">
        <v>348</v>
      </c>
      <c r="M6" s="2" t="s">
        <v>17</v>
      </c>
      <c r="N6" s="17">
        <v>39.172600000000003</v>
      </c>
      <c r="O6" s="2">
        <v>25</v>
      </c>
      <c r="P6" s="2">
        <v>7.2</v>
      </c>
      <c r="Q6" s="2">
        <v>11.4</v>
      </c>
      <c r="S6" s="2">
        <v>2.6</v>
      </c>
      <c r="U6" s="2">
        <v>10.5</v>
      </c>
      <c r="W6" s="2">
        <v>0.2</v>
      </c>
      <c r="Y6" s="2">
        <v>21.1</v>
      </c>
      <c r="AA6" s="2">
        <v>8</v>
      </c>
      <c r="AC6" s="2">
        <v>26.7</v>
      </c>
      <c r="AE6" s="12">
        <v>1.6029999999999999E-4</v>
      </c>
      <c r="AG6" s="2">
        <v>21.9</v>
      </c>
      <c r="AI6" s="2">
        <v>6.2</v>
      </c>
      <c r="AL6" s="115" t="s">
        <v>348</v>
      </c>
    </row>
    <row r="7" spans="1:39" ht="12" customHeight="1" x14ac:dyDescent="0.25">
      <c r="A7" s="23" t="s">
        <v>23</v>
      </c>
      <c r="B7" s="2" t="s">
        <v>329</v>
      </c>
      <c r="C7" s="11" t="s">
        <v>158</v>
      </c>
      <c r="D7" s="12">
        <v>1</v>
      </c>
      <c r="E7" s="12" t="s">
        <v>340</v>
      </c>
      <c r="F7" s="12" t="s">
        <v>24</v>
      </c>
      <c r="G7" s="12">
        <v>1.28</v>
      </c>
      <c r="I7" s="12" t="s">
        <v>341</v>
      </c>
      <c r="L7" s="16" t="s">
        <v>344</v>
      </c>
      <c r="M7" s="2" t="s">
        <v>17</v>
      </c>
      <c r="N7" s="17">
        <v>28.260300000000001</v>
      </c>
      <c r="O7" s="2">
        <v>25</v>
      </c>
      <c r="P7" s="2">
        <v>7.75</v>
      </c>
      <c r="Q7" s="2">
        <v>6.7</v>
      </c>
      <c r="S7" s="2">
        <v>2.8</v>
      </c>
      <c r="U7" s="2">
        <v>4.2</v>
      </c>
      <c r="W7" s="2">
        <v>0.3</v>
      </c>
      <c r="Y7" s="2">
        <v>4.9000000000000004</v>
      </c>
      <c r="AA7" s="2">
        <v>4.8</v>
      </c>
      <c r="AC7" s="2">
        <v>18.7</v>
      </c>
      <c r="AE7" s="12">
        <v>4.8090000000000002E-5</v>
      </c>
      <c r="AG7" s="2">
        <v>15.5</v>
      </c>
      <c r="AI7" s="2">
        <v>3.9</v>
      </c>
      <c r="AL7" s="115" t="s">
        <v>344</v>
      </c>
    </row>
    <row r="8" spans="1:39" ht="12" customHeight="1" x14ac:dyDescent="0.25">
      <c r="A8" s="23" t="s">
        <v>23</v>
      </c>
      <c r="B8" s="2" t="s">
        <v>329</v>
      </c>
      <c r="C8" s="11" t="s">
        <v>158</v>
      </c>
      <c r="D8" s="12">
        <v>1</v>
      </c>
      <c r="E8" s="12" t="s">
        <v>340</v>
      </c>
      <c r="F8" s="12" t="s">
        <v>24</v>
      </c>
      <c r="G8" s="12">
        <v>1.45</v>
      </c>
      <c r="I8" s="12" t="s">
        <v>341</v>
      </c>
      <c r="L8" s="16" t="s">
        <v>346</v>
      </c>
      <c r="M8" s="2" t="s">
        <v>17</v>
      </c>
      <c r="N8" s="17">
        <v>196.9134</v>
      </c>
      <c r="O8" s="2">
        <v>25</v>
      </c>
      <c r="P8" s="2">
        <v>8.0399999999999991</v>
      </c>
      <c r="Q8" s="2">
        <v>68.8</v>
      </c>
      <c r="S8" s="2">
        <v>6.1</v>
      </c>
      <c r="U8" s="2">
        <v>17.3</v>
      </c>
      <c r="W8" s="2">
        <v>0.3</v>
      </c>
      <c r="Y8" s="2">
        <v>28.2</v>
      </c>
      <c r="AA8" s="2">
        <v>5</v>
      </c>
      <c r="AC8" s="2">
        <v>234.3</v>
      </c>
      <c r="AE8" s="12">
        <v>6.7325999999999996E-4</v>
      </c>
      <c r="AG8" s="2">
        <v>194.3</v>
      </c>
      <c r="AI8" s="2">
        <v>11.5</v>
      </c>
      <c r="AL8" s="16" t="s">
        <v>346</v>
      </c>
    </row>
    <row r="9" spans="1:39" ht="12" customHeight="1" x14ac:dyDescent="0.25">
      <c r="A9" s="23" t="s">
        <v>23</v>
      </c>
      <c r="B9" s="2" t="s">
        <v>329</v>
      </c>
      <c r="C9" s="11" t="s">
        <v>158</v>
      </c>
      <c r="D9" s="12">
        <v>1</v>
      </c>
      <c r="E9" s="12" t="s">
        <v>340</v>
      </c>
      <c r="F9" s="12" t="s">
        <v>24</v>
      </c>
      <c r="G9" s="12">
        <v>1.69</v>
      </c>
      <c r="I9" s="12" t="s">
        <v>341</v>
      </c>
      <c r="L9" s="16" t="s">
        <v>350</v>
      </c>
      <c r="M9" s="2" t="s">
        <v>17</v>
      </c>
      <c r="N9" s="17">
        <v>11.6966</v>
      </c>
      <c r="O9" s="2">
        <v>25</v>
      </c>
      <c r="P9" s="2">
        <v>6.84</v>
      </c>
      <c r="Q9" s="2">
        <v>3.2</v>
      </c>
      <c r="S9" s="2">
        <v>0.9</v>
      </c>
      <c r="U9" s="2">
        <v>3.2</v>
      </c>
      <c r="W9" s="2">
        <v>1.1000000000000001</v>
      </c>
      <c r="Y9" s="2">
        <v>6.5</v>
      </c>
      <c r="AA9" s="2">
        <v>4.5999999999999996</v>
      </c>
      <c r="AC9" s="2">
        <v>4.5999999999999996</v>
      </c>
      <c r="AE9" s="12">
        <v>3.2059999999999995E-5</v>
      </c>
      <c r="AG9" s="2">
        <v>3.8</v>
      </c>
      <c r="AI9" s="2">
        <v>5</v>
      </c>
      <c r="AL9" s="16" t="s">
        <v>350</v>
      </c>
    </row>
    <row r="10" spans="1:39" ht="12" customHeight="1" x14ac:dyDescent="0.25">
      <c r="A10" s="23" t="s">
        <v>23</v>
      </c>
      <c r="B10" s="2" t="s">
        <v>329</v>
      </c>
      <c r="C10" s="11" t="s">
        <v>158</v>
      </c>
      <c r="D10" s="12">
        <v>1</v>
      </c>
      <c r="E10" s="12" t="s">
        <v>340</v>
      </c>
      <c r="F10" s="12" t="s">
        <v>24</v>
      </c>
      <c r="G10" s="12">
        <v>3.24</v>
      </c>
      <c r="I10" s="12" t="s">
        <v>341</v>
      </c>
      <c r="L10" s="16" t="s">
        <v>345</v>
      </c>
      <c r="M10" s="2" t="s">
        <v>17</v>
      </c>
      <c r="N10" s="17">
        <v>222.00779999999997</v>
      </c>
      <c r="O10" s="2">
        <v>25</v>
      </c>
      <c r="P10" s="2">
        <v>8.1</v>
      </c>
      <c r="Q10" s="2">
        <v>58.4</v>
      </c>
      <c r="S10" s="2">
        <v>18.5</v>
      </c>
      <c r="U10" s="2">
        <v>102.8</v>
      </c>
      <c r="W10" s="2">
        <v>11.5</v>
      </c>
      <c r="Y10" s="2">
        <v>154.5</v>
      </c>
      <c r="AA10" s="2">
        <v>60</v>
      </c>
      <c r="AC10" s="2">
        <v>122.2</v>
      </c>
      <c r="AE10" s="12">
        <v>1.5709399999999998E-3</v>
      </c>
      <c r="AG10" s="2">
        <v>101.5</v>
      </c>
      <c r="AI10" s="2">
        <v>5.7</v>
      </c>
      <c r="AL10" s="16" t="s">
        <v>345</v>
      </c>
    </row>
    <row r="11" spans="1:39" ht="12" customHeight="1" x14ac:dyDescent="0.25">
      <c r="A11" s="23" t="s">
        <v>23</v>
      </c>
      <c r="B11" s="2" t="s">
        <v>329</v>
      </c>
      <c r="C11" s="11" t="s">
        <v>158</v>
      </c>
      <c r="D11" s="12">
        <v>1</v>
      </c>
      <c r="E11" s="12" t="s">
        <v>340</v>
      </c>
      <c r="F11" s="12" t="s">
        <v>24</v>
      </c>
      <c r="G11" s="12">
        <v>4.24</v>
      </c>
      <c r="I11" s="12" t="s">
        <v>341</v>
      </c>
      <c r="L11" s="16" t="s">
        <v>347</v>
      </c>
      <c r="M11" s="2" t="s">
        <v>17</v>
      </c>
      <c r="N11" s="17">
        <v>129.11040000000003</v>
      </c>
      <c r="O11" s="2">
        <v>25</v>
      </c>
      <c r="P11" s="2">
        <v>7.84</v>
      </c>
      <c r="Q11" s="2">
        <v>24</v>
      </c>
      <c r="S11" s="2">
        <v>16.8</v>
      </c>
      <c r="U11" s="2">
        <v>12</v>
      </c>
      <c r="W11" s="2">
        <v>0.4</v>
      </c>
      <c r="Y11" s="2">
        <v>3.7</v>
      </c>
      <c r="AA11" s="2">
        <v>2.2999999999999998</v>
      </c>
      <c r="AC11" s="2">
        <v>173.7</v>
      </c>
      <c r="AE11" s="12">
        <v>6.7325999999999996E-4</v>
      </c>
      <c r="AG11" s="2">
        <v>143.5</v>
      </c>
      <c r="AI11" s="2">
        <v>4.3</v>
      </c>
      <c r="AL11" s="16" t="s">
        <v>347</v>
      </c>
    </row>
    <row r="12" spans="1:39" ht="12" customHeight="1" x14ac:dyDescent="0.25">
      <c r="A12" s="23" t="s">
        <v>23</v>
      </c>
      <c r="B12" s="2" t="s">
        <v>329</v>
      </c>
      <c r="C12" s="11" t="s">
        <v>158</v>
      </c>
      <c r="D12" s="12">
        <v>1</v>
      </c>
      <c r="E12" s="12" t="s">
        <v>340</v>
      </c>
      <c r="F12" s="12" t="s">
        <v>24</v>
      </c>
      <c r="G12" s="12">
        <v>9.52</v>
      </c>
      <c r="I12" s="12" t="s">
        <v>341</v>
      </c>
      <c r="L12" s="16" t="s">
        <v>349</v>
      </c>
      <c r="M12" s="2" t="s">
        <v>17</v>
      </c>
      <c r="N12" s="17">
        <v>79.589600000000004</v>
      </c>
      <c r="O12" s="2">
        <v>25</v>
      </c>
      <c r="P12" s="2">
        <v>7.82</v>
      </c>
      <c r="Q12" s="2">
        <v>20</v>
      </c>
      <c r="S12" s="2">
        <v>7.2</v>
      </c>
      <c r="U12" s="2">
        <v>5.2</v>
      </c>
      <c r="W12" s="2">
        <v>1.7</v>
      </c>
      <c r="Y12" s="2">
        <v>7.2</v>
      </c>
      <c r="AA12" s="2">
        <v>9</v>
      </c>
      <c r="AC12" s="2">
        <v>78.7</v>
      </c>
      <c r="AE12" s="12">
        <v>6.0914000000000009E-4</v>
      </c>
      <c r="AG12" s="2">
        <v>65.7</v>
      </c>
      <c r="AI12" s="2">
        <v>12</v>
      </c>
      <c r="AL12" s="16" t="s">
        <v>349</v>
      </c>
    </row>
    <row r="13" spans="1:39" ht="12" customHeight="1" x14ac:dyDescent="0.25">
      <c r="A13" s="23" t="s">
        <v>23</v>
      </c>
      <c r="B13" s="2" t="s">
        <v>329</v>
      </c>
      <c r="C13" s="11" t="s">
        <v>158</v>
      </c>
      <c r="D13" s="12">
        <v>1</v>
      </c>
      <c r="E13" s="12" t="s">
        <v>118</v>
      </c>
      <c r="F13" s="12" t="s">
        <v>24</v>
      </c>
      <c r="G13" s="12">
        <v>0.5</v>
      </c>
      <c r="I13" s="12" t="s">
        <v>176</v>
      </c>
      <c r="L13" s="2" t="s">
        <v>77</v>
      </c>
      <c r="M13" s="2" t="s">
        <v>179</v>
      </c>
      <c r="N13" s="2" t="s">
        <v>180</v>
      </c>
      <c r="P13" s="2">
        <v>7.6</v>
      </c>
    </row>
    <row r="14" spans="1:39" ht="12" customHeight="1" x14ac:dyDescent="0.25">
      <c r="A14" s="53" t="s">
        <v>23</v>
      </c>
      <c r="B14" s="57" t="s">
        <v>329</v>
      </c>
      <c r="C14" s="55" t="s">
        <v>158</v>
      </c>
      <c r="D14" s="56">
        <v>1</v>
      </c>
      <c r="E14" s="56" t="s">
        <v>118</v>
      </c>
      <c r="F14" s="56" t="s">
        <v>24</v>
      </c>
      <c r="G14" s="56">
        <v>0.16</v>
      </c>
      <c r="H14" s="56"/>
      <c r="I14" s="56" t="s">
        <v>351</v>
      </c>
      <c r="J14" s="56"/>
      <c r="K14" s="56"/>
      <c r="L14" s="54" t="s">
        <v>604</v>
      </c>
      <c r="M14" s="57" t="s">
        <v>17</v>
      </c>
      <c r="N14" s="58">
        <v>100</v>
      </c>
      <c r="O14" s="57">
        <v>20</v>
      </c>
      <c r="P14" s="57">
        <v>7.8</v>
      </c>
      <c r="Q14" s="57">
        <v>25</v>
      </c>
      <c r="R14" s="57"/>
      <c r="S14" s="57">
        <v>8.9</v>
      </c>
      <c r="T14" s="57"/>
      <c r="U14" s="57">
        <v>36</v>
      </c>
      <c r="V14" s="57"/>
      <c r="W14" s="57">
        <v>4</v>
      </c>
      <c r="X14" s="57"/>
      <c r="Y14" s="57">
        <v>4.9000000000000004</v>
      </c>
      <c r="Z14" s="57"/>
      <c r="AA14" s="57">
        <v>96</v>
      </c>
      <c r="AB14" s="57"/>
      <c r="AC14" s="57">
        <v>123</v>
      </c>
      <c r="AD14" s="57"/>
      <c r="AE14" s="57"/>
      <c r="AF14" s="57"/>
      <c r="AG14" s="57">
        <v>100</v>
      </c>
      <c r="AH14" s="57"/>
      <c r="AI14" s="57">
        <v>0.6</v>
      </c>
      <c r="AJ14" s="57"/>
      <c r="AK14" s="57"/>
      <c r="AL14" s="59" t="s">
        <v>393</v>
      </c>
      <c r="AM14" s="57"/>
    </row>
    <row r="15" spans="1:39" s="57" customFormat="1" ht="12" customHeight="1" x14ac:dyDescent="0.25">
      <c r="A15" s="23" t="s">
        <v>23</v>
      </c>
      <c r="B15" s="2" t="s">
        <v>329</v>
      </c>
      <c r="C15" s="11" t="s">
        <v>158</v>
      </c>
      <c r="D15" s="12">
        <v>1</v>
      </c>
      <c r="E15" s="12" t="s">
        <v>118</v>
      </c>
      <c r="F15" s="12" t="s">
        <v>24</v>
      </c>
      <c r="G15" s="12">
        <v>0.17</v>
      </c>
      <c r="H15" s="12"/>
      <c r="I15" s="12" t="s">
        <v>351</v>
      </c>
      <c r="J15" s="12"/>
      <c r="K15" s="12"/>
      <c r="L15" s="4" t="s">
        <v>605</v>
      </c>
      <c r="M15" s="2" t="s">
        <v>17</v>
      </c>
      <c r="N15" s="17">
        <v>160</v>
      </c>
      <c r="O15" s="2">
        <v>20</v>
      </c>
      <c r="P15" s="2">
        <v>7.7</v>
      </c>
      <c r="Q15" s="2">
        <v>38</v>
      </c>
      <c r="R15" s="2"/>
      <c r="S15" s="2">
        <v>13</v>
      </c>
      <c r="T15" s="2"/>
      <c r="U15" s="2">
        <v>35</v>
      </c>
      <c r="V15" s="2"/>
      <c r="W15" s="2">
        <v>4.3</v>
      </c>
      <c r="X15" s="2"/>
      <c r="Y15" s="2">
        <v>5.6</v>
      </c>
      <c r="Z15" s="2"/>
      <c r="AA15" s="2">
        <v>150</v>
      </c>
      <c r="AB15" s="2"/>
      <c r="AC15" s="2">
        <v>120</v>
      </c>
      <c r="AD15" s="2"/>
      <c r="AE15" s="2"/>
      <c r="AF15" s="2"/>
      <c r="AG15" s="2">
        <v>100</v>
      </c>
      <c r="AH15" s="2"/>
      <c r="AI15" s="2">
        <v>0.7</v>
      </c>
      <c r="AJ15" s="2"/>
      <c r="AK15" s="2"/>
      <c r="AL15" s="18" t="s">
        <v>392</v>
      </c>
      <c r="AM15" s="2"/>
    </row>
    <row r="16" spans="1:39" ht="12" customHeight="1" x14ac:dyDescent="0.25">
      <c r="A16" s="23" t="s">
        <v>23</v>
      </c>
      <c r="B16" s="2" t="s">
        <v>329</v>
      </c>
      <c r="C16" s="11" t="s">
        <v>158</v>
      </c>
      <c r="D16" s="12">
        <v>1</v>
      </c>
      <c r="E16" s="12" t="s">
        <v>118</v>
      </c>
      <c r="F16" s="12" t="s">
        <v>24</v>
      </c>
      <c r="G16" s="12">
        <v>0.17</v>
      </c>
      <c r="I16" s="12" t="s">
        <v>351</v>
      </c>
      <c r="L16" s="4" t="s">
        <v>604</v>
      </c>
      <c r="M16" s="2" t="s">
        <v>17</v>
      </c>
      <c r="N16" s="17">
        <v>300</v>
      </c>
      <c r="O16" s="2">
        <v>20</v>
      </c>
      <c r="P16" s="2">
        <v>7.8</v>
      </c>
      <c r="Q16" s="2">
        <v>72</v>
      </c>
      <c r="S16" s="2">
        <v>24</v>
      </c>
      <c r="U16" s="2">
        <v>36</v>
      </c>
      <c r="W16" s="2">
        <v>7.7</v>
      </c>
      <c r="Y16" s="2">
        <v>7</v>
      </c>
      <c r="AA16" s="2">
        <v>280</v>
      </c>
      <c r="AC16" s="2">
        <v>118</v>
      </c>
      <c r="AG16" s="2">
        <v>100</v>
      </c>
      <c r="AI16" s="2">
        <v>0.8</v>
      </c>
      <c r="AL16" s="18" t="s">
        <v>407</v>
      </c>
    </row>
    <row r="17" spans="1:38" ht="12" customHeight="1" x14ac:dyDescent="0.25">
      <c r="A17" s="23" t="s">
        <v>23</v>
      </c>
      <c r="B17" s="2" t="s">
        <v>329</v>
      </c>
      <c r="C17" s="11" t="s">
        <v>158</v>
      </c>
      <c r="D17" s="12">
        <v>1</v>
      </c>
      <c r="E17" s="12" t="s">
        <v>118</v>
      </c>
      <c r="F17" s="12" t="s">
        <v>24</v>
      </c>
      <c r="G17" s="12">
        <v>0.2</v>
      </c>
      <c r="I17" s="12" t="s">
        <v>351</v>
      </c>
      <c r="L17" s="4" t="s">
        <v>606</v>
      </c>
      <c r="M17" s="2" t="s">
        <v>17</v>
      </c>
      <c r="N17" s="17">
        <v>100</v>
      </c>
      <c r="O17" s="2">
        <v>20</v>
      </c>
      <c r="P17" s="2">
        <v>7.1</v>
      </c>
      <c r="Q17" s="2">
        <v>13</v>
      </c>
      <c r="S17" s="2">
        <v>4.2</v>
      </c>
      <c r="U17" s="2">
        <v>2.5</v>
      </c>
      <c r="W17" s="2">
        <v>1.4</v>
      </c>
      <c r="Y17" s="2">
        <v>2.2999999999999998</v>
      </c>
      <c r="AA17" s="2">
        <v>48</v>
      </c>
      <c r="AC17" s="2">
        <v>8.5</v>
      </c>
      <c r="AG17" s="2">
        <v>100</v>
      </c>
      <c r="AI17" s="2">
        <v>0.5</v>
      </c>
      <c r="AL17" s="18" t="s">
        <v>384</v>
      </c>
    </row>
    <row r="18" spans="1:38" ht="12" customHeight="1" x14ac:dyDescent="0.25">
      <c r="A18" s="23" t="s">
        <v>23</v>
      </c>
      <c r="B18" s="2" t="s">
        <v>329</v>
      </c>
      <c r="C18" s="11" t="s">
        <v>158</v>
      </c>
      <c r="D18" s="12">
        <v>1</v>
      </c>
      <c r="E18" s="12" t="s">
        <v>118</v>
      </c>
      <c r="F18" s="12" t="s">
        <v>24</v>
      </c>
      <c r="G18" s="12">
        <v>0.21</v>
      </c>
      <c r="I18" s="12" t="s">
        <v>351</v>
      </c>
      <c r="L18" s="4" t="s">
        <v>606</v>
      </c>
      <c r="M18" s="2" t="s">
        <v>17</v>
      </c>
      <c r="N18" s="17">
        <v>200</v>
      </c>
      <c r="O18" s="2">
        <v>20</v>
      </c>
      <c r="P18" s="2">
        <v>8</v>
      </c>
      <c r="Q18" s="2">
        <v>48</v>
      </c>
      <c r="S18" s="2">
        <v>16</v>
      </c>
      <c r="U18" s="2">
        <v>71</v>
      </c>
      <c r="W18" s="2">
        <v>6.7</v>
      </c>
      <c r="Y18" s="2">
        <v>4.3</v>
      </c>
      <c r="AA18" s="2">
        <v>180</v>
      </c>
      <c r="AC18" s="2">
        <v>243</v>
      </c>
      <c r="AG18" s="2">
        <v>200</v>
      </c>
      <c r="AI18" s="2">
        <v>1.2</v>
      </c>
      <c r="AL18" s="18" t="s">
        <v>394</v>
      </c>
    </row>
    <row r="19" spans="1:38" ht="12" customHeight="1" x14ac:dyDescent="0.25">
      <c r="A19" s="23" t="s">
        <v>23</v>
      </c>
      <c r="B19" s="2" t="s">
        <v>329</v>
      </c>
      <c r="C19" s="11" t="s">
        <v>158</v>
      </c>
      <c r="D19" s="12">
        <v>1</v>
      </c>
      <c r="E19" s="12" t="s">
        <v>118</v>
      </c>
      <c r="F19" s="12" t="s">
        <v>24</v>
      </c>
      <c r="G19" s="12">
        <v>0.21</v>
      </c>
      <c r="I19" s="12" t="s">
        <v>351</v>
      </c>
      <c r="L19" s="4" t="s">
        <v>607</v>
      </c>
      <c r="M19" s="2" t="s">
        <v>17</v>
      </c>
      <c r="N19" s="17">
        <v>320</v>
      </c>
      <c r="O19" s="2">
        <v>20</v>
      </c>
      <c r="P19" s="2">
        <v>7.9</v>
      </c>
      <c r="Q19" s="2">
        <v>77</v>
      </c>
      <c r="S19" s="2">
        <v>25</v>
      </c>
      <c r="U19" s="2">
        <v>72</v>
      </c>
      <c r="W19" s="2">
        <v>8.9</v>
      </c>
      <c r="Y19" s="2">
        <v>4.5999999999999996</v>
      </c>
      <c r="AA19" s="2">
        <v>300</v>
      </c>
      <c r="AC19" s="2">
        <v>244</v>
      </c>
      <c r="AG19" s="2">
        <v>200</v>
      </c>
      <c r="AI19" s="2">
        <v>0.7</v>
      </c>
      <c r="AL19" s="18" t="s">
        <v>398</v>
      </c>
    </row>
    <row r="20" spans="1:38" ht="12" customHeight="1" x14ac:dyDescent="0.25">
      <c r="A20" s="23" t="s">
        <v>23</v>
      </c>
      <c r="B20" s="2" t="s">
        <v>329</v>
      </c>
      <c r="C20" s="11" t="s">
        <v>158</v>
      </c>
      <c r="D20" s="12">
        <v>1</v>
      </c>
      <c r="E20" s="12" t="s">
        <v>118</v>
      </c>
      <c r="F20" s="12" t="s">
        <v>24</v>
      </c>
      <c r="G20" s="12">
        <v>0.22</v>
      </c>
      <c r="I20" s="12" t="s">
        <v>351</v>
      </c>
      <c r="L20" s="4" t="s">
        <v>608</v>
      </c>
      <c r="M20" s="2" t="s">
        <v>17</v>
      </c>
      <c r="N20" s="17">
        <v>100</v>
      </c>
      <c r="O20" s="2">
        <v>20</v>
      </c>
      <c r="P20" s="2">
        <v>8.3000000000000007</v>
      </c>
      <c r="Q20" s="2">
        <v>23</v>
      </c>
      <c r="S20" s="2">
        <v>7.8</v>
      </c>
      <c r="U20" s="2">
        <v>80</v>
      </c>
      <c r="W20" s="2">
        <v>2.6</v>
      </c>
      <c r="Y20" s="2">
        <v>2.1</v>
      </c>
      <c r="AA20" s="2">
        <v>96</v>
      </c>
      <c r="AC20" s="2">
        <v>229</v>
      </c>
      <c r="AG20" s="2">
        <v>200</v>
      </c>
      <c r="AI20" s="2">
        <v>1.1000000000000001</v>
      </c>
      <c r="AL20" s="19" t="s">
        <v>399</v>
      </c>
    </row>
    <row r="21" spans="1:38" ht="12" customHeight="1" x14ac:dyDescent="0.25">
      <c r="A21" s="23" t="s">
        <v>23</v>
      </c>
      <c r="B21" s="2" t="s">
        <v>329</v>
      </c>
      <c r="C21" s="11" t="s">
        <v>158</v>
      </c>
      <c r="D21" s="12">
        <v>1</v>
      </c>
      <c r="E21" s="12" t="s">
        <v>118</v>
      </c>
      <c r="F21" s="12" t="s">
        <v>24</v>
      </c>
      <c r="G21" s="12">
        <v>0.26</v>
      </c>
      <c r="I21" s="12" t="s">
        <v>351</v>
      </c>
      <c r="L21" s="4" t="s">
        <v>608</v>
      </c>
      <c r="M21" s="2" t="s">
        <v>17</v>
      </c>
      <c r="N21" s="17">
        <v>100</v>
      </c>
      <c r="O21" s="2">
        <v>20</v>
      </c>
      <c r="P21" s="2">
        <v>7.5</v>
      </c>
      <c r="Q21" s="2">
        <v>25</v>
      </c>
      <c r="S21" s="2">
        <v>8.3000000000000007</v>
      </c>
      <c r="U21" s="2">
        <v>43</v>
      </c>
      <c r="W21" s="2">
        <v>2.6</v>
      </c>
      <c r="Y21" s="2">
        <v>5</v>
      </c>
      <c r="AA21" s="2">
        <v>88</v>
      </c>
      <c r="AG21" s="2">
        <v>100</v>
      </c>
      <c r="AI21" s="2">
        <v>2</v>
      </c>
      <c r="AL21" s="19" t="s">
        <v>405</v>
      </c>
    </row>
    <row r="22" spans="1:38" ht="12" customHeight="1" x14ac:dyDescent="0.25">
      <c r="A22" s="23" t="s">
        <v>23</v>
      </c>
      <c r="B22" s="2" t="s">
        <v>329</v>
      </c>
      <c r="C22" s="11" t="s">
        <v>158</v>
      </c>
      <c r="D22" s="12">
        <v>1</v>
      </c>
      <c r="E22" s="12" t="s">
        <v>118</v>
      </c>
      <c r="F22" s="12" t="s">
        <v>24</v>
      </c>
      <c r="G22" s="12">
        <v>0.31</v>
      </c>
      <c r="I22" s="12" t="s">
        <v>351</v>
      </c>
      <c r="L22" s="4" t="s">
        <v>609</v>
      </c>
      <c r="M22" s="2" t="s">
        <v>17</v>
      </c>
      <c r="N22" s="17">
        <v>100</v>
      </c>
      <c r="O22" s="2">
        <v>20</v>
      </c>
      <c r="P22" s="2">
        <v>8</v>
      </c>
      <c r="Q22" s="2">
        <v>14</v>
      </c>
      <c r="S22" s="2">
        <v>13</v>
      </c>
      <c r="U22" s="2">
        <v>38</v>
      </c>
      <c r="W22" s="2">
        <v>2.6</v>
      </c>
      <c r="Y22" s="2">
        <v>4.4000000000000004</v>
      </c>
      <c r="AA22" s="2">
        <v>92</v>
      </c>
      <c r="AC22" s="2">
        <v>111</v>
      </c>
      <c r="AG22" s="2">
        <v>100</v>
      </c>
      <c r="AI22" s="2">
        <v>0.4</v>
      </c>
      <c r="AL22" s="18" t="s">
        <v>388</v>
      </c>
    </row>
    <row r="23" spans="1:38" ht="12" customHeight="1" x14ac:dyDescent="0.25">
      <c r="A23" s="23" t="s">
        <v>23</v>
      </c>
      <c r="B23" s="2" t="s">
        <v>329</v>
      </c>
      <c r="C23" s="11" t="s">
        <v>158</v>
      </c>
      <c r="D23" s="12">
        <v>1</v>
      </c>
      <c r="E23" s="12" t="s">
        <v>118</v>
      </c>
      <c r="F23" s="12" t="s">
        <v>24</v>
      </c>
      <c r="G23" s="12">
        <v>0.32</v>
      </c>
      <c r="I23" s="12" t="s">
        <v>351</v>
      </c>
      <c r="L23" s="4" t="s">
        <v>604</v>
      </c>
      <c r="M23" s="2" t="s">
        <v>17</v>
      </c>
      <c r="N23" s="17">
        <v>100</v>
      </c>
      <c r="O23" s="2">
        <v>20</v>
      </c>
      <c r="P23" s="2">
        <v>7.7</v>
      </c>
      <c r="Q23" s="2">
        <v>13</v>
      </c>
      <c r="S23" s="2">
        <v>4</v>
      </c>
      <c r="U23" s="2">
        <v>9</v>
      </c>
      <c r="W23" s="2">
        <v>1.4</v>
      </c>
      <c r="Y23" s="2">
        <v>2.2000000000000002</v>
      </c>
      <c r="AA23" s="2">
        <v>48</v>
      </c>
      <c r="AC23" s="2">
        <v>29</v>
      </c>
      <c r="AG23" s="2">
        <v>100</v>
      </c>
      <c r="AI23" s="2">
        <v>0.5</v>
      </c>
      <c r="AL23" s="18" t="s">
        <v>404</v>
      </c>
    </row>
    <row r="24" spans="1:38" ht="12" customHeight="1" x14ac:dyDescent="0.25">
      <c r="A24" s="23" t="s">
        <v>23</v>
      </c>
      <c r="B24" s="2" t="s">
        <v>329</v>
      </c>
      <c r="C24" s="11" t="s">
        <v>158</v>
      </c>
      <c r="D24" s="12">
        <v>1</v>
      </c>
      <c r="E24" s="12" t="s">
        <v>118</v>
      </c>
      <c r="F24" s="12" t="s">
        <v>24</v>
      </c>
      <c r="G24" s="12">
        <v>0.35</v>
      </c>
      <c r="I24" s="12" t="s">
        <v>351</v>
      </c>
      <c r="L24" s="4" t="s">
        <v>604</v>
      </c>
      <c r="M24" s="2" t="s">
        <v>17</v>
      </c>
      <c r="N24" s="17">
        <v>100</v>
      </c>
      <c r="O24" s="2">
        <v>20</v>
      </c>
      <c r="P24" s="2">
        <v>8.1999999999999993</v>
      </c>
      <c r="Q24" s="2">
        <v>12</v>
      </c>
      <c r="S24" s="2">
        <v>4.2</v>
      </c>
      <c r="U24" s="2">
        <v>21</v>
      </c>
      <c r="W24" s="2">
        <v>1.7</v>
      </c>
      <c r="Y24" s="2">
        <v>1.9</v>
      </c>
      <c r="AA24" s="2">
        <v>48</v>
      </c>
      <c r="AC24" s="2">
        <v>70</v>
      </c>
      <c r="AG24" s="2">
        <v>100</v>
      </c>
      <c r="AI24" s="2">
        <v>0.5</v>
      </c>
      <c r="AL24" s="18" t="s">
        <v>391</v>
      </c>
    </row>
    <row r="25" spans="1:38" ht="12" customHeight="1" x14ac:dyDescent="0.25">
      <c r="A25" s="23" t="s">
        <v>23</v>
      </c>
      <c r="B25" s="2" t="s">
        <v>329</v>
      </c>
      <c r="C25" s="11" t="s">
        <v>158</v>
      </c>
      <c r="D25" s="12">
        <v>1</v>
      </c>
      <c r="E25" s="12" t="s">
        <v>118</v>
      </c>
      <c r="F25" s="12" t="s">
        <v>24</v>
      </c>
      <c r="G25" s="12">
        <v>0.37</v>
      </c>
      <c r="I25" s="12" t="s">
        <v>351</v>
      </c>
      <c r="L25" s="4" t="s">
        <v>610</v>
      </c>
      <c r="M25" s="2" t="s">
        <v>17</v>
      </c>
      <c r="N25" s="17">
        <v>100</v>
      </c>
      <c r="O25" s="2">
        <v>20</v>
      </c>
      <c r="P25" s="2">
        <v>8.1</v>
      </c>
      <c r="Q25" s="2">
        <v>14</v>
      </c>
      <c r="S25" s="2">
        <v>13</v>
      </c>
      <c r="U25" s="2">
        <v>48</v>
      </c>
      <c r="W25" s="2">
        <v>2.6</v>
      </c>
      <c r="Y25" s="2">
        <v>20</v>
      </c>
      <c r="AA25" s="2">
        <v>91</v>
      </c>
      <c r="AC25" s="2">
        <v>113</v>
      </c>
      <c r="AG25" s="2">
        <v>100</v>
      </c>
      <c r="AI25" s="2">
        <v>0.9</v>
      </c>
      <c r="AL25" s="18" t="s">
        <v>395</v>
      </c>
    </row>
    <row r="26" spans="1:38" ht="12" customHeight="1" x14ac:dyDescent="0.25">
      <c r="A26" s="23" t="s">
        <v>23</v>
      </c>
      <c r="B26" s="2" t="s">
        <v>329</v>
      </c>
      <c r="C26" s="11" t="s">
        <v>158</v>
      </c>
      <c r="D26" s="12">
        <v>1</v>
      </c>
      <c r="E26" s="12" t="s">
        <v>118</v>
      </c>
      <c r="F26" s="12" t="s">
        <v>24</v>
      </c>
      <c r="G26" s="12">
        <v>0.38</v>
      </c>
      <c r="I26" s="12" t="s">
        <v>351</v>
      </c>
      <c r="L26" s="4" t="s">
        <v>606</v>
      </c>
      <c r="M26" s="2" t="s">
        <v>17</v>
      </c>
      <c r="N26" s="17">
        <v>100</v>
      </c>
      <c r="O26" s="2">
        <v>20</v>
      </c>
      <c r="P26" s="2">
        <v>7.6</v>
      </c>
      <c r="Q26" s="2">
        <v>25</v>
      </c>
      <c r="S26" s="2">
        <v>8.3000000000000007</v>
      </c>
      <c r="U26" s="2">
        <v>18</v>
      </c>
      <c r="W26" s="2">
        <v>2.5</v>
      </c>
      <c r="Y26" s="2">
        <v>2.8</v>
      </c>
      <c r="AA26" s="2">
        <v>90</v>
      </c>
      <c r="AC26" s="2">
        <v>56</v>
      </c>
      <c r="AG26" s="2">
        <v>50</v>
      </c>
      <c r="AI26" s="2">
        <v>1</v>
      </c>
      <c r="AL26" s="18" t="s">
        <v>397</v>
      </c>
    </row>
    <row r="27" spans="1:38" ht="12" customHeight="1" x14ac:dyDescent="0.25">
      <c r="A27" s="23" t="s">
        <v>23</v>
      </c>
      <c r="B27" s="2" t="s">
        <v>329</v>
      </c>
      <c r="C27" s="11" t="s">
        <v>158</v>
      </c>
      <c r="D27" s="12">
        <v>1</v>
      </c>
      <c r="E27" s="12" t="s">
        <v>118</v>
      </c>
      <c r="F27" s="12" t="s">
        <v>24</v>
      </c>
      <c r="G27" s="12">
        <v>0.45</v>
      </c>
      <c r="I27" s="12" t="s">
        <v>351</v>
      </c>
      <c r="L27" s="4" t="s">
        <v>611</v>
      </c>
      <c r="M27" s="2" t="s">
        <v>17</v>
      </c>
      <c r="N27" s="17">
        <v>100</v>
      </c>
      <c r="O27" s="2">
        <v>20</v>
      </c>
      <c r="P27" s="2">
        <v>8.3000000000000007</v>
      </c>
      <c r="Q27" s="2">
        <v>25</v>
      </c>
      <c r="S27" s="2">
        <v>8.3000000000000007</v>
      </c>
      <c r="U27" s="2">
        <v>43</v>
      </c>
      <c r="W27" s="2">
        <v>2.6</v>
      </c>
      <c r="Y27" s="2">
        <v>5</v>
      </c>
      <c r="AA27" s="2">
        <v>88</v>
      </c>
      <c r="AC27" s="2">
        <v>116</v>
      </c>
      <c r="AG27" s="2">
        <v>100</v>
      </c>
      <c r="AI27" s="2">
        <v>2</v>
      </c>
      <c r="AL27" s="19" t="s">
        <v>400</v>
      </c>
    </row>
    <row r="28" spans="1:38" ht="12" customHeight="1" x14ac:dyDescent="0.25">
      <c r="A28" s="23" t="s">
        <v>23</v>
      </c>
      <c r="B28" s="2" t="s">
        <v>329</v>
      </c>
      <c r="C28" s="11" t="s">
        <v>158</v>
      </c>
      <c r="D28" s="12">
        <v>1</v>
      </c>
      <c r="E28" s="12" t="s">
        <v>118</v>
      </c>
      <c r="F28" s="12" t="s">
        <v>24</v>
      </c>
      <c r="G28" s="12">
        <v>0.52</v>
      </c>
      <c r="I28" s="12" t="s">
        <v>351</v>
      </c>
      <c r="L28" s="4" t="s">
        <v>612</v>
      </c>
      <c r="M28" s="2" t="s">
        <v>17</v>
      </c>
      <c r="N28" s="17">
        <v>200</v>
      </c>
      <c r="O28" s="2">
        <v>20</v>
      </c>
      <c r="P28" s="2">
        <v>7.2</v>
      </c>
      <c r="Q28" s="2">
        <v>23</v>
      </c>
      <c r="S28" s="2">
        <v>7.8</v>
      </c>
      <c r="U28" s="2">
        <v>80</v>
      </c>
      <c r="W28" s="2">
        <v>2.6</v>
      </c>
      <c r="Y28" s="2">
        <v>2.1</v>
      </c>
      <c r="AA28" s="2">
        <v>96</v>
      </c>
      <c r="AG28" s="2">
        <v>200</v>
      </c>
      <c r="AI28" s="2">
        <v>1.1000000000000001</v>
      </c>
      <c r="AL28" s="19" t="s">
        <v>386</v>
      </c>
    </row>
    <row r="29" spans="1:38" ht="12" customHeight="1" x14ac:dyDescent="0.25">
      <c r="A29" s="23" t="s">
        <v>23</v>
      </c>
      <c r="B29" s="2" t="s">
        <v>329</v>
      </c>
      <c r="C29" s="11" t="s">
        <v>158</v>
      </c>
      <c r="D29" s="12">
        <v>1</v>
      </c>
      <c r="E29" s="12" t="s">
        <v>118</v>
      </c>
      <c r="F29" s="12" t="s">
        <v>24</v>
      </c>
      <c r="G29" s="12">
        <v>0.52</v>
      </c>
      <c r="I29" s="12" t="s">
        <v>351</v>
      </c>
      <c r="L29" s="117" t="s">
        <v>613</v>
      </c>
      <c r="M29" s="2" t="s">
        <v>17</v>
      </c>
      <c r="N29" s="17">
        <v>90</v>
      </c>
      <c r="O29" s="2">
        <v>20</v>
      </c>
      <c r="Q29" s="2">
        <v>26</v>
      </c>
      <c r="S29" s="2">
        <v>6.8</v>
      </c>
      <c r="U29" s="2">
        <v>17</v>
      </c>
      <c r="W29" s="2">
        <v>1.2</v>
      </c>
      <c r="Y29" s="2">
        <v>1.3</v>
      </c>
      <c r="AA29" s="2">
        <v>59</v>
      </c>
      <c r="AC29" s="2">
        <v>74</v>
      </c>
      <c r="AG29" s="2">
        <v>60</v>
      </c>
      <c r="AI29" s="2">
        <v>3.9</v>
      </c>
      <c r="AL29" s="19" t="s">
        <v>406</v>
      </c>
    </row>
    <row r="30" spans="1:38" ht="12" customHeight="1" x14ac:dyDescent="0.25">
      <c r="A30" s="23" t="s">
        <v>23</v>
      </c>
      <c r="B30" s="2" t="s">
        <v>329</v>
      </c>
      <c r="C30" s="11" t="s">
        <v>158</v>
      </c>
      <c r="D30" s="12">
        <v>1</v>
      </c>
      <c r="E30" s="12" t="s">
        <v>118</v>
      </c>
      <c r="F30" s="12" t="s">
        <v>24</v>
      </c>
      <c r="G30" s="12">
        <v>0.53</v>
      </c>
      <c r="I30" s="12" t="s">
        <v>351</v>
      </c>
      <c r="L30" s="4" t="s">
        <v>604</v>
      </c>
      <c r="M30" s="2" t="s">
        <v>17</v>
      </c>
      <c r="N30" s="17">
        <v>100</v>
      </c>
      <c r="O30" s="2">
        <v>20</v>
      </c>
      <c r="P30" s="2">
        <v>8.1</v>
      </c>
      <c r="Q30" s="2">
        <v>14</v>
      </c>
      <c r="S30" s="2">
        <v>13</v>
      </c>
      <c r="U30" s="2">
        <v>49</v>
      </c>
      <c r="W30" s="2">
        <v>2.9</v>
      </c>
      <c r="Y30" s="2">
        <v>3.2</v>
      </c>
      <c r="AA30" s="2">
        <v>110</v>
      </c>
      <c r="AC30" s="2">
        <v>121</v>
      </c>
      <c r="AG30" s="2">
        <v>100</v>
      </c>
      <c r="AI30" s="2">
        <v>0.6</v>
      </c>
      <c r="AL30" s="111" t="s">
        <v>389</v>
      </c>
    </row>
    <row r="31" spans="1:38" ht="12" customHeight="1" x14ac:dyDescent="0.25">
      <c r="A31" s="23" t="s">
        <v>23</v>
      </c>
      <c r="B31" s="2" t="s">
        <v>329</v>
      </c>
      <c r="C31" s="11" t="s">
        <v>158</v>
      </c>
      <c r="D31" s="12">
        <v>1</v>
      </c>
      <c r="E31" s="12" t="s">
        <v>118</v>
      </c>
      <c r="F31" s="12" t="s">
        <v>24</v>
      </c>
      <c r="G31" s="12">
        <v>0.56000000000000005</v>
      </c>
      <c r="I31" s="12" t="s">
        <v>351</v>
      </c>
      <c r="L31" s="4" t="s">
        <v>611</v>
      </c>
      <c r="M31" s="2" t="s">
        <v>17</v>
      </c>
      <c r="N31" s="17">
        <v>100</v>
      </c>
      <c r="O31" s="2">
        <v>20</v>
      </c>
      <c r="P31" s="2">
        <v>8.1</v>
      </c>
      <c r="Q31" s="2">
        <v>14</v>
      </c>
      <c r="S31" s="2">
        <v>13</v>
      </c>
      <c r="U31" s="2">
        <v>39</v>
      </c>
      <c r="W31" s="2">
        <v>2.7</v>
      </c>
      <c r="Y31" s="2">
        <v>3</v>
      </c>
      <c r="AA31" s="2">
        <v>90</v>
      </c>
      <c r="AC31" s="2">
        <v>120</v>
      </c>
      <c r="AG31" s="2">
        <v>100</v>
      </c>
      <c r="AI31" s="2">
        <v>0.9</v>
      </c>
      <c r="AL31" s="111" t="s">
        <v>383</v>
      </c>
    </row>
    <row r="32" spans="1:38" ht="12" customHeight="1" x14ac:dyDescent="0.25">
      <c r="A32" s="23" t="s">
        <v>23</v>
      </c>
      <c r="B32" s="2" t="s">
        <v>329</v>
      </c>
      <c r="C32" s="11" t="s">
        <v>158</v>
      </c>
      <c r="D32" s="12">
        <v>1</v>
      </c>
      <c r="E32" s="12" t="s">
        <v>118</v>
      </c>
      <c r="F32" s="12" t="s">
        <v>24</v>
      </c>
      <c r="G32" s="12">
        <v>0.61</v>
      </c>
      <c r="I32" s="12" t="s">
        <v>351</v>
      </c>
      <c r="L32" s="4" t="s">
        <v>614</v>
      </c>
      <c r="M32" s="2" t="s">
        <v>17</v>
      </c>
      <c r="N32" s="17">
        <v>194</v>
      </c>
      <c r="O32" s="2">
        <v>20</v>
      </c>
      <c r="P32" s="2">
        <v>7.9</v>
      </c>
      <c r="Q32" s="2">
        <v>51</v>
      </c>
      <c r="S32" s="2">
        <v>17</v>
      </c>
      <c r="U32" s="2">
        <v>100</v>
      </c>
      <c r="W32" s="2">
        <v>7.2</v>
      </c>
      <c r="Y32" s="2">
        <v>142</v>
      </c>
      <c r="AA32" s="2">
        <v>180</v>
      </c>
      <c r="AC32" s="2">
        <v>58</v>
      </c>
      <c r="AG32" s="2">
        <v>54</v>
      </c>
      <c r="AI32" s="2">
        <v>1.6</v>
      </c>
      <c r="AL32" s="111" t="s">
        <v>385</v>
      </c>
    </row>
    <row r="33" spans="1:38" ht="12" customHeight="1" x14ac:dyDescent="0.25">
      <c r="A33" s="23" t="s">
        <v>23</v>
      </c>
      <c r="B33" s="2" t="s">
        <v>329</v>
      </c>
      <c r="C33" s="11" t="s">
        <v>158</v>
      </c>
      <c r="D33" s="12">
        <v>1</v>
      </c>
      <c r="E33" s="12" t="s">
        <v>118</v>
      </c>
      <c r="F33" s="12" t="s">
        <v>24</v>
      </c>
      <c r="G33" s="12">
        <v>0.74</v>
      </c>
      <c r="I33" s="12" t="s">
        <v>351</v>
      </c>
      <c r="L33" s="4" t="s">
        <v>611</v>
      </c>
      <c r="M33" s="2" t="s">
        <v>17</v>
      </c>
      <c r="N33" s="17">
        <v>100</v>
      </c>
      <c r="O33" s="2">
        <v>20</v>
      </c>
      <c r="P33" s="2">
        <v>8.1</v>
      </c>
      <c r="Q33" s="2">
        <v>14</v>
      </c>
      <c r="S33" s="2">
        <v>12</v>
      </c>
      <c r="U33" s="2">
        <v>160</v>
      </c>
      <c r="W33" s="2">
        <v>3.7</v>
      </c>
      <c r="Y33" s="2">
        <v>2.5</v>
      </c>
      <c r="AA33" s="2">
        <v>480</v>
      </c>
      <c r="AC33" s="2">
        <v>121</v>
      </c>
      <c r="AG33" s="2">
        <v>100</v>
      </c>
      <c r="AI33" s="2">
        <v>0.5</v>
      </c>
      <c r="AL33" s="111" t="s">
        <v>390</v>
      </c>
    </row>
    <row r="34" spans="1:38" ht="12" customHeight="1" x14ac:dyDescent="0.25">
      <c r="A34" s="23" t="s">
        <v>23</v>
      </c>
      <c r="B34" s="2" t="s">
        <v>329</v>
      </c>
      <c r="C34" s="11" t="s">
        <v>158</v>
      </c>
      <c r="D34" s="12">
        <v>1</v>
      </c>
      <c r="E34" s="12" t="s">
        <v>118</v>
      </c>
      <c r="F34" s="12" t="s">
        <v>24</v>
      </c>
      <c r="G34" s="12">
        <v>0.92</v>
      </c>
      <c r="I34" s="12" t="s">
        <v>351</v>
      </c>
      <c r="L34" s="4" t="s">
        <v>615</v>
      </c>
      <c r="M34" s="2" t="s">
        <v>17</v>
      </c>
      <c r="N34" s="17">
        <v>90</v>
      </c>
      <c r="O34" s="2">
        <v>20</v>
      </c>
      <c r="Q34" s="2">
        <v>24</v>
      </c>
      <c r="S34" s="2">
        <v>6.3</v>
      </c>
      <c r="U34" s="2">
        <v>17</v>
      </c>
      <c r="W34" s="2" t="s">
        <v>587</v>
      </c>
      <c r="Y34" s="2">
        <v>1.4</v>
      </c>
      <c r="AA34" s="2">
        <v>66</v>
      </c>
      <c r="AC34" s="2">
        <v>80</v>
      </c>
      <c r="AG34" s="2">
        <v>60</v>
      </c>
      <c r="AI34" s="2">
        <v>2.6</v>
      </c>
      <c r="AL34" s="19" t="s">
        <v>406</v>
      </c>
    </row>
    <row r="35" spans="1:38" ht="12" customHeight="1" x14ac:dyDescent="0.25">
      <c r="A35" s="23" t="s">
        <v>23</v>
      </c>
      <c r="B35" s="2" t="s">
        <v>329</v>
      </c>
      <c r="C35" s="11" t="s">
        <v>158</v>
      </c>
      <c r="D35" s="12">
        <v>1</v>
      </c>
      <c r="E35" s="12" t="s">
        <v>118</v>
      </c>
      <c r="F35" s="12" t="s">
        <v>24</v>
      </c>
      <c r="G35" s="12">
        <v>1.63</v>
      </c>
      <c r="I35" s="12" t="s">
        <v>351</v>
      </c>
      <c r="L35" s="4" t="s">
        <v>616</v>
      </c>
      <c r="M35" s="2" t="s">
        <v>17</v>
      </c>
      <c r="N35" s="17">
        <v>100</v>
      </c>
      <c r="O35" s="2">
        <v>20</v>
      </c>
      <c r="P35" s="2">
        <v>8.1</v>
      </c>
      <c r="Q35" s="2">
        <v>14</v>
      </c>
      <c r="S35" s="2">
        <v>13</v>
      </c>
      <c r="U35" s="2">
        <v>150</v>
      </c>
      <c r="W35" s="2">
        <v>3.5</v>
      </c>
      <c r="Y35" s="2">
        <v>291</v>
      </c>
      <c r="AA35" s="2">
        <v>91</v>
      </c>
      <c r="AC35" s="2">
        <v>117</v>
      </c>
      <c r="AG35" s="2">
        <v>100</v>
      </c>
      <c r="AI35" s="2">
        <v>0.5</v>
      </c>
      <c r="AL35" s="18" t="s">
        <v>401</v>
      </c>
    </row>
    <row r="36" spans="1:38" ht="12" customHeight="1" x14ac:dyDescent="0.25">
      <c r="A36" s="23" t="s">
        <v>23</v>
      </c>
      <c r="B36" s="2" t="s">
        <v>329</v>
      </c>
      <c r="C36" s="11" t="s">
        <v>158</v>
      </c>
      <c r="D36" s="12">
        <v>1</v>
      </c>
      <c r="E36" s="12" t="s">
        <v>118</v>
      </c>
      <c r="F36" s="12" t="s">
        <v>24</v>
      </c>
      <c r="G36" s="12">
        <v>4.9000000000000004</v>
      </c>
      <c r="I36" s="12" t="s">
        <v>351</v>
      </c>
      <c r="L36" s="4" t="s">
        <v>608</v>
      </c>
      <c r="M36" s="2" t="s">
        <v>17</v>
      </c>
      <c r="N36" s="17">
        <v>194</v>
      </c>
      <c r="O36" s="2">
        <v>20</v>
      </c>
      <c r="P36" s="2">
        <v>7.5</v>
      </c>
      <c r="Q36" s="2">
        <v>54</v>
      </c>
      <c r="S36" s="2">
        <v>14</v>
      </c>
      <c r="U36" s="2">
        <v>130</v>
      </c>
      <c r="W36" s="2">
        <v>14</v>
      </c>
      <c r="Y36" s="2">
        <v>254</v>
      </c>
      <c r="AA36" s="2">
        <v>60</v>
      </c>
      <c r="AC36" s="2">
        <v>63</v>
      </c>
      <c r="AG36" s="2">
        <v>54</v>
      </c>
      <c r="AI36" s="2">
        <v>6.9</v>
      </c>
      <c r="AL36" s="18" t="s">
        <v>403</v>
      </c>
    </row>
    <row r="37" spans="1:38" ht="12" customHeight="1" x14ac:dyDescent="0.25">
      <c r="A37" s="23" t="s">
        <v>23</v>
      </c>
      <c r="B37" s="2" t="s">
        <v>329</v>
      </c>
      <c r="C37" s="11" t="s">
        <v>158</v>
      </c>
      <c r="D37" s="12">
        <v>1</v>
      </c>
      <c r="E37" s="12" t="s">
        <v>118</v>
      </c>
      <c r="F37" s="12" t="s">
        <v>24</v>
      </c>
      <c r="G37" s="12">
        <v>5.61</v>
      </c>
      <c r="I37" s="12" t="s">
        <v>351</v>
      </c>
      <c r="L37" s="4" t="s">
        <v>608</v>
      </c>
      <c r="M37" s="2" t="s">
        <v>17</v>
      </c>
      <c r="N37" s="17">
        <v>194</v>
      </c>
      <c r="O37" s="2">
        <v>20</v>
      </c>
      <c r="P37" s="2">
        <v>7.9</v>
      </c>
      <c r="Q37" s="2">
        <v>92</v>
      </c>
      <c r="S37" s="2">
        <v>24</v>
      </c>
      <c r="U37" s="2">
        <v>110</v>
      </c>
      <c r="W37" s="2">
        <v>22</v>
      </c>
      <c r="Y37" s="2">
        <v>241</v>
      </c>
      <c r="AA37" s="2">
        <v>100</v>
      </c>
      <c r="AC37" s="2">
        <v>104</v>
      </c>
      <c r="AG37" s="2">
        <v>54</v>
      </c>
      <c r="AI37" s="2">
        <v>10.5</v>
      </c>
      <c r="AL37" s="18" t="s">
        <v>387</v>
      </c>
    </row>
    <row r="38" spans="1:38" ht="12" customHeight="1" x14ac:dyDescent="0.25">
      <c r="A38" s="23" t="s">
        <v>23</v>
      </c>
      <c r="B38" s="2" t="s">
        <v>329</v>
      </c>
      <c r="C38" s="11" t="s">
        <v>158</v>
      </c>
      <c r="D38" s="12">
        <v>1</v>
      </c>
      <c r="E38" s="12" t="s">
        <v>118</v>
      </c>
      <c r="F38" s="12" t="s">
        <v>24</v>
      </c>
      <c r="G38" s="12" t="s">
        <v>585</v>
      </c>
      <c r="I38" s="12" t="s">
        <v>351</v>
      </c>
      <c r="L38" s="4" t="s">
        <v>608</v>
      </c>
      <c r="M38" s="2" t="s">
        <v>17</v>
      </c>
      <c r="N38" s="17">
        <v>194</v>
      </c>
      <c r="O38" s="2">
        <v>20</v>
      </c>
      <c r="P38" s="2">
        <v>7.8</v>
      </c>
      <c r="Q38" s="2">
        <v>55</v>
      </c>
      <c r="S38" s="2">
        <v>17</v>
      </c>
      <c r="U38" s="2">
        <v>140</v>
      </c>
      <c r="W38" s="2">
        <v>11</v>
      </c>
      <c r="Y38" s="2">
        <v>247</v>
      </c>
      <c r="AA38" s="2">
        <v>130</v>
      </c>
      <c r="AC38" s="2">
        <v>65</v>
      </c>
      <c r="AG38" s="2">
        <v>54</v>
      </c>
      <c r="AI38" s="2">
        <v>3.5</v>
      </c>
      <c r="AL38" s="18" t="s">
        <v>402</v>
      </c>
    </row>
    <row r="39" spans="1:38" ht="12" customHeight="1" x14ac:dyDescent="0.25">
      <c r="A39" s="23" t="s">
        <v>23</v>
      </c>
      <c r="B39" s="4" t="s">
        <v>413</v>
      </c>
      <c r="C39" s="11" t="s">
        <v>206</v>
      </c>
      <c r="D39" s="12">
        <v>1</v>
      </c>
      <c r="E39" s="14" t="s">
        <v>211</v>
      </c>
      <c r="F39" s="12" t="s">
        <v>24</v>
      </c>
      <c r="G39" s="12">
        <v>0.28999999999999998</v>
      </c>
      <c r="I39" s="12" t="s">
        <v>210</v>
      </c>
      <c r="L39" s="2" t="s">
        <v>68</v>
      </c>
      <c r="M39" s="2" t="s">
        <v>17</v>
      </c>
      <c r="P39" s="2">
        <v>8</v>
      </c>
      <c r="Q39" s="2">
        <f>R39*40.08</f>
        <v>40.08</v>
      </c>
      <c r="R39" s="2">
        <v>1</v>
      </c>
      <c r="S39" s="2">
        <f>T39*24.305</f>
        <v>4.8610000000000007</v>
      </c>
      <c r="T39" s="2">
        <v>0.2</v>
      </c>
      <c r="U39" s="2">
        <f>V39*22.9898</f>
        <v>13.79388</v>
      </c>
      <c r="V39" s="2">
        <v>0.6</v>
      </c>
      <c r="W39" s="2">
        <f>39.098*X39</f>
        <v>1.9549000000000001</v>
      </c>
      <c r="X39" s="2">
        <v>0.05</v>
      </c>
      <c r="Y39" s="2">
        <f>Z39*35.453</f>
        <v>24.8171</v>
      </c>
      <c r="Z39" s="2">
        <v>0.7</v>
      </c>
      <c r="AC39" s="2">
        <f>AD39*61.01724</f>
        <v>115.932756</v>
      </c>
      <c r="AD39" s="2">
        <v>1.9</v>
      </c>
      <c r="AG39" s="2">
        <v>95</v>
      </c>
      <c r="AI39" s="2">
        <v>0</v>
      </c>
    </row>
    <row r="40" spans="1:38" ht="12" customHeight="1" x14ac:dyDescent="0.25">
      <c r="A40" s="23" t="s">
        <v>23</v>
      </c>
      <c r="B40" s="4" t="s">
        <v>413</v>
      </c>
      <c r="C40" s="11" t="s">
        <v>217</v>
      </c>
      <c r="D40" s="12">
        <v>2</v>
      </c>
      <c r="E40" s="12" t="s">
        <v>118</v>
      </c>
      <c r="F40" s="12" t="s">
        <v>27</v>
      </c>
      <c r="G40" s="12">
        <v>0.6</v>
      </c>
      <c r="I40" s="12" t="s">
        <v>250</v>
      </c>
      <c r="L40" s="2" t="s">
        <v>28</v>
      </c>
      <c r="M40" s="2" t="s">
        <v>17</v>
      </c>
      <c r="N40" s="2">
        <v>40</v>
      </c>
      <c r="O40" s="2">
        <v>20</v>
      </c>
      <c r="P40" s="2">
        <v>7.5</v>
      </c>
      <c r="Z40" s="2">
        <v>0.2</v>
      </c>
      <c r="AG40" s="2">
        <v>31</v>
      </c>
    </row>
    <row r="41" spans="1:38" ht="12" customHeight="1" x14ac:dyDescent="0.25">
      <c r="A41" s="23" t="s">
        <v>23</v>
      </c>
      <c r="B41" s="4" t="s">
        <v>413</v>
      </c>
      <c r="C41" s="11" t="s">
        <v>158</v>
      </c>
      <c r="D41" s="12">
        <v>1</v>
      </c>
      <c r="E41" s="12" t="s">
        <v>118</v>
      </c>
      <c r="F41" s="12" t="s">
        <v>27</v>
      </c>
      <c r="G41" s="12">
        <v>0.63</v>
      </c>
      <c r="I41" s="12" t="s">
        <v>195</v>
      </c>
      <c r="L41" s="2" t="s">
        <v>72</v>
      </c>
      <c r="M41" s="2" t="s">
        <v>17</v>
      </c>
      <c r="N41" s="2">
        <v>46</v>
      </c>
      <c r="O41" s="2">
        <v>20</v>
      </c>
      <c r="P41" s="2">
        <v>7.7</v>
      </c>
      <c r="Q41" s="2">
        <v>13.5</v>
      </c>
      <c r="S41" s="2">
        <v>3.2</v>
      </c>
      <c r="U41" s="2">
        <v>1.1000000000000001</v>
      </c>
      <c r="W41" s="2">
        <v>0.52</v>
      </c>
      <c r="Y41" s="2">
        <v>1.2</v>
      </c>
      <c r="AA41" s="2">
        <v>3.36</v>
      </c>
      <c r="AG41" s="2">
        <v>40</v>
      </c>
      <c r="AI41" s="2">
        <v>1.8</v>
      </c>
      <c r="AL41" s="16" t="s">
        <v>412</v>
      </c>
    </row>
    <row r="42" spans="1:38" ht="12" customHeight="1" x14ac:dyDescent="0.25">
      <c r="A42" s="23" t="s">
        <v>23</v>
      </c>
      <c r="B42" s="4" t="s">
        <v>413</v>
      </c>
      <c r="C42" s="11" t="s">
        <v>206</v>
      </c>
      <c r="D42" s="12">
        <v>1</v>
      </c>
      <c r="E42" s="12" t="s">
        <v>118</v>
      </c>
      <c r="F42" s="12" t="s">
        <v>24</v>
      </c>
      <c r="G42" s="12">
        <v>0.64</v>
      </c>
      <c r="I42" s="12" t="s">
        <v>254</v>
      </c>
      <c r="L42" s="2" t="s">
        <v>259</v>
      </c>
      <c r="M42" s="2" t="s">
        <v>17</v>
      </c>
      <c r="Q42" s="2">
        <f>R42*40.08</f>
        <v>14.7</v>
      </c>
      <c r="R42" s="20">
        <v>0.36676646706586824</v>
      </c>
      <c r="S42" s="2">
        <f>T42*24.305</f>
        <v>3.8999999999999995</v>
      </c>
      <c r="T42" s="20">
        <v>0.16046081053281216</v>
      </c>
      <c r="U42" s="2">
        <f>V42*22.9898</f>
        <v>6.1</v>
      </c>
      <c r="V42" s="20">
        <v>0.26533506163602988</v>
      </c>
      <c r="W42" s="2">
        <f>39.098*X42</f>
        <v>0.5</v>
      </c>
      <c r="X42" s="20">
        <v>1.2788377922144356E-2</v>
      </c>
      <c r="Y42" s="2">
        <f>Z42*35.453</f>
        <v>13</v>
      </c>
      <c r="Z42" s="20">
        <v>0.36668265026937069</v>
      </c>
      <c r="AA42" s="2">
        <f>AB42*96.0616</f>
        <v>12.999945868293395</v>
      </c>
      <c r="AB42" s="20">
        <v>0.1353292665153755</v>
      </c>
      <c r="AD42" s="20"/>
      <c r="AF42" s="5"/>
      <c r="AG42" s="6"/>
      <c r="AH42" s="5"/>
    </row>
    <row r="43" spans="1:38" ht="12" customHeight="1" x14ac:dyDescent="0.25">
      <c r="A43" s="23" t="s">
        <v>23</v>
      </c>
      <c r="B43" s="4" t="s">
        <v>413</v>
      </c>
      <c r="C43" s="11" t="s">
        <v>158</v>
      </c>
      <c r="D43" s="12">
        <v>1</v>
      </c>
      <c r="E43" s="12" t="s">
        <v>118</v>
      </c>
      <c r="F43" s="12" t="s">
        <v>27</v>
      </c>
      <c r="G43" s="12">
        <v>0.66</v>
      </c>
      <c r="I43" s="12" t="s">
        <v>195</v>
      </c>
      <c r="L43" s="2" t="s">
        <v>72</v>
      </c>
      <c r="M43" s="2" t="s">
        <v>17</v>
      </c>
      <c r="N43" s="2">
        <v>46</v>
      </c>
      <c r="O43" s="2">
        <v>20</v>
      </c>
      <c r="P43" s="2">
        <v>7.7</v>
      </c>
      <c r="Q43" s="2">
        <v>13.5</v>
      </c>
      <c r="S43" s="2">
        <v>3.2</v>
      </c>
      <c r="U43" s="2">
        <v>1.1000000000000001</v>
      </c>
      <c r="W43" s="2">
        <v>0.52</v>
      </c>
      <c r="Y43" s="2">
        <v>1.2</v>
      </c>
      <c r="AA43" s="2">
        <v>3.36</v>
      </c>
      <c r="AG43" s="2">
        <v>40</v>
      </c>
      <c r="AI43" s="2">
        <v>1.8</v>
      </c>
      <c r="AL43" s="16" t="s">
        <v>412</v>
      </c>
    </row>
    <row r="44" spans="1:38" ht="12" customHeight="1" x14ac:dyDescent="0.25">
      <c r="A44" s="23" t="s">
        <v>23</v>
      </c>
      <c r="B44" s="4" t="s">
        <v>413</v>
      </c>
      <c r="C44" s="11" t="s">
        <v>206</v>
      </c>
      <c r="D44" s="12">
        <v>1</v>
      </c>
      <c r="E44" s="12" t="s">
        <v>118</v>
      </c>
      <c r="F44" s="12" t="s">
        <v>24</v>
      </c>
      <c r="G44" s="12">
        <v>0.66</v>
      </c>
      <c r="I44" s="12" t="s">
        <v>254</v>
      </c>
      <c r="L44" s="2" t="s">
        <v>255</v>
      </c>
      <c r="M44" s="2" t="s">
        <v>17</v>
      </c>
      <c r="N44" s="2">
        <v>48</v>
      </c>
      <c r="P44" s="2">
        <v>7.74</v>
      </c>
      <c r="Q44" s="2">
        <f>R44*40.08</f>
        <v>13.5</v>
      </c>
      <c r="R44" s="20">
        <v>0.33682634730538924</v>
      </c>
      <c r="S44" s="2">
        <f>T44*24.305</f>
        <v>3.2</v>
      </c>
      <c r="T44" s="20">
        <v>0.13166015223205102</v>
      </c>
      <c r="U44" s="2">
        <f>V44*22.9898</f>
        <v>1.1000000000000001</v>
      </c>
      <c r="V44" s="20">
        <v>4.7847306196661131E-2</v>
      </c>
      <c r="W44" s="2">
        <f>39.098*X44</f>
        <v>0.52</v>
      </c>
      <c r="X44" s="20">
        <v>1.329991303903013E-2</v>
      </c>
      <c r="Y44" s="2">
        <f>Z44*35.453</f>
        <v>1.2000000000000002</v>
      </c>
      <c r="Z44" s="20">
        <v>3.3847629255634219E-2</v>
      </c>
      <c r="AB44" s="20"/>
      <c r="AD44" s="20"/>
      <c r="AF44" s="5"/>
      <c r="AG44" s="6">
        <v>45</v>
      </c>
      <c r="AH44" s="5"/>
    </row>
    <row r="45" spans="1:38" ht="12" customHeight="1" x14ac:dyDescent="0.25">
      <c r="A45" s="23" t="s">
        <v>23</v>
      </c>
      <c r="B45" s="4" t="s">
        <v>413</v>
      </c>
      <c r="C45" s="11" t="s">
        <v>206</v>
      </c>
      <c r="D45" s="12">
        <v>1</v>
      </c>
      <c r="E45" s="12" t="s">
        <v>118</v>
      </c>
      <c r="F45" s="12" t="s">
        <v>24</v>
      </c>
      <c r="G45" s="12">
        <v>0.9</v>
      </c>
      <c r="I45" s="12" t="s">
        <v>135</v>
      </c>
      <c r="K45" s="2"/>
      <c r="M45" s="2" t="s">
        <v>17</v>
      </c>
      <c r="N45" s="2">
        <v>44.7</v>
      </c>
      <c r="O45" s="2">
        <v>17.2</v>
      </c>
      <c r="P45" s="2">
        <v>7.39</v>
      </c>
      <c r="AG45" s="2">
        <v>43</v>
      </c>
    </row>
    <row r="46" spans="1:38" ht="12" customHeight="1" x14ac:dyDescent="0.25">
      <c r="A46" s="23" t="s">
        <v>23</v>
      </c>
      <c r="B46" s="4" t="s">
        <v>413</v>
      </c>
      <c r="C46" s="11" t="s">
        <v>206</v>
      </c>
      <c r="D46" s="12">
        <v>1</v>
      </c>
      <c r="E46" s="12" t="s">
        <v>118</v>
      </c>
      <c r="F46" s="12" t="s">
        <v>24</v>
      </c>
      <c r="G46" s="12">
        <v>0.9</v>
      </c>
      <c r="I46" s="12" t="s">
        <v>254</v>
      </c>
      <c r="L46" s="2" t="s">
        <v>258</v>
      </c>
      <c r="M46" s="2" t="s">
        <v>17</v>
      </c>
      <c r="N46" s="2">
        <v>46.1</v>
      </c>
      <c r="P46" s="2">
        <v>7.6</v>
      </c>
      <c r="Q46" s="2">
        <f>R46*40.08</f>
        <v>11.6</v>
      </c>
      <c r="R46" s="20">
        <v>0.28942115768463073</v>
      </c>
      <c r="S46" s="2">
        <f>T46*24.305</f>
        <v>4.0999999999999996</v>
      </c>
      <c r="T46" s="20">
        <v>0.16868957004731536</v>
      </c>
      <c r="U46" s="2">
        <f>V46*22.9898</f>
        <v>6.3</v>
      </c>
      <c r="V46" s="20">
        <v>0.27403457185360464</v>
      </c>
      <c r="W46" s="2">
        <f>39.098*X46</f>
        <v>0.8</v>
      </c>
      <c r="X46" s="20">
        <v>2.0461404675430971E-2</v>
      </c>
      <c r="Y46" s="2">
        <f>Z46*35.453</f>
        <v>11.1</v>
      </c>
      <c r="Z46" s="20">
        <v>0.31309057061461648</v>
      </c>
      <c r="AA46" s="2">
        <f>AB46*96.0616</f>
        <v>3.9999833440902752</v>
      </c>
      <c r="AB46" s="20">
        <v>4.1639774312423231E-2</v>
      </c>
      <c r="AC46" s="2">
        <f>AD46*61.01724</f>
        <v>89.507899488025998</v>
      </c>
      <c r="AD46" s="20">
        <v>1.4669280270301639</v>
      </c>
      <c r="AF46" s="5"/>
      <c r="AG46" s="6">
        <v>37.299999999999997</v>
      </c>
      <c r="AH46" s="5"/>
    </row>
    <row r="47" spans="1:38" ht="12" customHeight="1" x14ac:dyDescent="0.25">
      <c r="A47" s="23" t="s">
        <v>23</v>
      </c>
      <c r="B47" s="4" t="s">
        <v>413</v>
      </c>
      <c r="C47" s="11" t="s">
        <v>206</v>
      </c>
      <c r="D47" s="12">
        <v>1</v>
      </c>
      <c r="E47" s="12" t="s">
        <v>118</v>
      </c>
      <c r="F47" s="12" t="s">
        <v>24</v>
      </c>
      <c r="G47" s="12">
        <v>1.03</v>
      </c>
      <c r="I47" s="12" t="s">
        <v>254</v>
      </c>
      <c r="L47" s="2" t="s">
        <v>258</v>
      </c>
      <c r="M47" s="2" t="s">
        <v>17</v>
      </c>
      <c r="N47" s="2">
        <v>46.1</v>
      </c>
      <c r="P47" s="2">
        <v>7.6</v>
      </c>
      <c r="Q47" s="2">
        <f>R47*40.08</f>
        <v>11.6</v>
      </c>
      <c r="R47" s="20">
        <v>0.28942115768463073</v>
      </c>
      <c r="S47" s="2">
        <f>T47*24.305</f>
        <v>4.0999999999999996</v>
      </c>
      <c r="T47" s="20">
        <v>0.16868957004731536</v>
      </c>
      <c r="U47" s="2">
        <f>V47*22.9898</f>
        <v>6.3</v>
      </c>
      <c r="V47" s="20">
        <v>0.27403457185360464</v>
      </c>
      <c r="W47" s="2">
        <f>39.098*X47</f>
        <v>0.8</v>
      </c>
      <c r="X47" s="20">
        <v>2.0461404675430971E-2</v>
      </c>
      <c r="Y47" s="2">
        <f>Z47*35.453</f>
        <v>11.1</v>
      </c>
      <c r="Z47" s="20">
        <v>0.31309057061461648</v>
      </c>
      <c r="AA47" s="2">
        <f>AB47*96.0616</f>
        <v>3.9999833440902752</v>
      </c>
      <c r="AB47" s="20">
        <v>4.1639774312423231E-2</v>
      </c>
      <c r="AC47" s="2">
        <f>AD47*61.01724</f>
        <v>89.507899488025998</v>
      </c>
      <c r="AD47" s="20">
        <v>1.4669280270301639</v>
      </c>
      <c r="AF47" s="5"/>
      <c r="AG47" s="6">
        <v>37.299999999999997</v>
      </c>
      <c r="AH47" s="5"/>
    </row>
    <row r="48" spans="1:38" ht="12" customHeight="1" x14ac:dyDescent="0.25">
      <c r="A48" s="23" t="s">
        <v>23</v>
      </c>
      <c r="B48" s="4" t="s">
        <v>413</v>
      </c>
      <c r="C48" s="11" t="s">
        <v>206</v>
      </c>
      <c r="D48" s="12">
        <v>1</v>
      </c>
      <c r="E48" s="12" t="s">
        <v>118</v>
      </c>
      <c r="F48" s="12" t="s">
        <v>24</v>
      </c>
      <c r="G48" s="12">
        <v>1.07</v>
      </c>
      <c r="I48" s="12" t="s">
        <v>254</v>
      </c>
      <c r="L48" s="2" t="s">
        <v>259</v>
      </c>
      <c r="M48" s="2" t="s">
        <v>17</v>
      </c>
      <c r="Q48" s="2">
        <f>R48*40.08</f>
        <v>14.7</v>
      </c>
      <c r="R48" s="20">
        <v>0.36676646706586824</v>
      </c>
      <c r="S48" s="2">
        <f>T48*24.305</f>
        <v>3.8999999999999995</v>
      </c>
      <c r="T48" s="20">
        <v>0.16046081053281216</v>
      </c>
      <c r="U48" s="2">
        <f>V48*22.9898</f>
        <v>6.1</v>
      </c>
      <c r="V48" s="20">
        <v>0.26533506163602988</v>
      </c>
      <c r="W48" s="2">
        <f>39.098*X48</f>
        <v>0.5</v>
      </c>
      <c r="X48" s="20">
        <v>1.2788377922144356E-2</v>
      </c>
      <c r="Y48" s="2">
        <f>Z48*35.453</f>
        <v>13</v>
      </c>
      <c r="Z48" s="20">
        <v>0.36668265026937069</v>
      </c>
      <c r="AA48" s="2">
        <f>AB48*96.0616</f>
        <v>12.999945868293395</v>
      </c>
      <c r="AB48" s="20">
        <v>0.1353292665153755</v>
      </c>
      <c r="AD48" s="20"/>
      <c r="AF48" s="5"/>
      <c r="AG48" s="6"/>
      <c r="AH48" s="5"/>
    </row>
    <row r="49" spans="1:35" ht="12" customHeight="1" x14ac:dyDescent="0.25">
      <c r="A49" s="23" t="s">
        <v>23</v>
      </c>
      <c r="B49" s="4" t="s">
        <v>413</v>
      </c>
      <c r="C49" s="11" t="s">
        <v>217</v>
      </c>
      <c r="D49" s="12">
        <v>2</v>
      </c>
      <c r="E49" s="12" t="s">
        <v>118</v>
      </c>
      <c r="F49" s="12" t="s">
        <v>27</v>
      </c>
      <c r="G49" s="12">
        <v>1.1000000000000001</v>
      </c>
      <c r="I49" s="12" t="s">
        <v>250</v>
      </c>
      <c r="L49" s="2" t="s">
        <v>28</v>
      </c>
      <c r="M49" s="2" t="s">
        <v>17</v>
      </c>
      <c r="N49" s="2">
        <v>38</v>
      </c>
      <c r="O49" s="2">
        <v>20</v>
      </c>
      <c r="P49" s="2">
        <v>7.5</v>
      </c>
      <c r="Z49" s="2">
        <v>0.2</v>
      </c>
      <c r="AG49" s="2">
        <v>31</v>
      </c>
    </row>
    <row r="50" spans="1:35" ht="12" customHeight="1" x14ac:dyDescent="0.25">
      <c r="A50" s="23" t="s">
        <v>23</v>
      </c>
      <c r="B50" s="4" t="s">
        <v>413</v>
      </c>
      <c r="C50" s="11" t="s">
        <v>158</v>
      </c>
      <c r="D50" s="12">
        <v>1</v>
      </c>
      <c r="E50" s="14" t="s">
        <v>211</v>
      </c>
      <c r="F50" s="12" t="s">
        <v>24</v>
      </c>
      <c r="G50" s="12">
        <v>1.31</v>
      </c>
      <c r="I50" s="12" t="s">
        <v>210</v>
      </c>
      <c r="L50" s="2" t="s">
        <v>362</v>
      </c>
      <c r="M50" s="2" t="s">
        <v>17</v>
      </c>
      <c r="P50" s="2">
        <v>8</v>
      </c>
      <c r="Q50" s="2">
        <f t="shared" ref="Q50:Q59" si="0">R50*40.08</f>
        <v>40.08</v>
      </c>
      <c r="R50" s="2">
        <v>1</v>
      </c>
      <c r="S50" s="2">
        <f t="shared" ref="S50:S59" si="1">T50*24.305</f>
        <v>4.8610000000000007</v>
      </c>
      <c r="T50" s="2">
        <v>0.2</v>
      </c>
      <c r="U50" s="2">
        <f t="shared" ref="U50:U59" si="2">V50*22.9898</f>
        <v>13.79388</v>
      </c>
      <c r="V50" s="2">
        <v>0.6</v>
      </c>
      <c r="W50" s="2">
        <f t="shared" ref="W50:W59" si="3">39.098*X50</f>
        <v>1.9549000000000001</v>
      </c>
      <c r="X50" s="2">
        <v>0.05</v>
      </c>
      <c r="Y50" s="2">
        <f t="shared" ref="Y50:Y77" si="4">Z50*35.453</f>
        <v>24.8171</v>
      </c>
      <c r="Z50" s="2">
        <v>0.7</v>
      </c>
    </row>
    <row r="51" spans="1:35" ht="12" customHeight="1" x14ac:dyDescent="0.25">
      <c r="A51" s="23" t="s">
        <v>23</v>
      </c>
      <c r="B51" s="4" t="s">
        <v>413</v>
      </c>
      <c r="C51" s="11" t="s">
        <v>158</v>
      </c>
      <c r="D51" s="12">
        <v>1</v>
      </c>
      <c r="E51" s="14" t="s">
        <v>211</v>
      </c>
      <c r="F51" s="12" t="s">
        <v>24</v>
      </c>
      <c r="G51" s="12">
        <v>1.4</v>
      </c>
      <c r="I51" s="12" t="s">
        <v>210</v>
      </c>
      <c r="L51" s="2" t="s">
        <v>296</v>
      </c>
      <c r="M51" s="2" t="s">
        <v>17</v>
      </c>
      <c r="P51" s="2">
        <v>8</v>
      </c>
      <c r="Q51" s="2">
        <f t="shared" si="0"/>
        <v>40.08</v>
      </c>
      <c r="R51" s="2">
        <v>1</v>
      </c>
      <c r="S51" s="2">
        <f t="shared" si="1"/>
        <v>4.8610000000000007</v>
      </c>
      <c r="T51" s="2">
        <v>0.2</v>
      </c>
      <c r="U51" s="2">
        <f t="shared" si="2"/>
        <v>13.79388</v>
      </c>
      <c r="V51" s="2">
        <v>0.6</v>
      </c>
      <c r="W51" s="2">
        <f t="shared" si="3"/>
        <v>1.9549000000000001</v>
      </c>
      <c r="X51" s="2">
        <v>0.05</v>
      </c>
      <c r="Y51" s="2">
        <f t="shared" si="4"/>
        <v>24.8171</v>
      </c>
      <c r="Z51" s="2">
        <v>0.7</v>
      </c>
      <c r="AC51" s="2">
        <f>AD51*61.01724</f>
        <v>115.932756</v>
      </c>
      <c r="AD51" s="2">
        <v>1.9</v>
      </c>
      <c r="AG51" s="2">
        <v>95</v>
      </c>
      <c r="AI51" s="2">
        <v>0.56999999999999995</v>
      </c>
    </row>
    <row r="52" spans="1:35" ht="12" customHeight="1" x14ac:dyDescent="0.25">
      <c r="A52" s="23" t="s">
        <v>23</v>
      </c>
      <c r="B52" s="4" t="s">
        <v>413</v>
      </c>
      <c r="C52" s="11" t="s">
        <v>158</v>
      </c>
      <c r="D52" s="12">
        <v>1</v>
      </c>
      <c r="E52" s="14" t="s">
        <v>211</v>
      </c>
      <c r="F52" s="12" t="s">
        <v>24</v>
      </c>
      <c r="G52" s="12">
        <v>1.41</v>
      </c>
      <c r="I52" s="12" t="s">
        <v>210</v>
      </c>
      <c r="L52" s="2" t="s">
        <v>359</v>
      </c>
      <c r="M52" s="2" t="s">
        <v>17</v>
      </c>
      <c r="P52" s="2">
        <v>8</v>
      </c>
      <c r="Q52" s="2">
        <f t="shared" si="0"/>
        <v>40.08</v>
      </c>
      <c r="R52" s="2">
        <v>1</v>
      </c>
      <c r="S52" s="2">
        <f t="shared" si="1"/>
        <v>4.8610000000000007</v>
      </c>
      <c r="T52" s="2">
        <v>0.2</v>
      </c>
      <c r="U52" s="2">
        <f t="shared" si="2"/>
        <v>13.79388</v>
      </c>
      <c r="V52" s="2">
        <v>0.6</v>
      </c>
      <c r="W52" s="2">
        <f t="shared" si="3"/>
        <v>1.9549000000000001</v>
      </c>
      <c r="X52" s="2">
        <v>0.05</v>
      </c>
      <c r="Y52" s="2">
        <f t="shared" si="4"/>
        <v>24.8171</v>
      </c>
      <c r="Z52" s="2">
        <v>0.7</v>
      </c>
    </row>
    <row r="53" spans="1:35" ht="12" customHeight="1" x14ac:dyDescent="0.25">
      <c r="A53" s="23" t="s">
        <v>23</v>
      </c>
      <c r="B53" s="4" t="s">
        <v>413</v>
      </c>
      <c r="C53" s="11" t="s">
        <v>158</v>
      </c>
      <c r="D53" s="12">
        <v>1</v>
      </c>
      <c r="E53" s="14" t="s">
        <v>211</v>
      </c>
      <c r="F53" s="12" t="s">
        <v>24</v>
      </c>
      <c r="G53" s="12">
        <v>1.48</v>
      </c>
      <c r="I53" s="12" t="s">
        <v>210</v>
      </c>
      <c r="L53" s="2" t="s">
        <v>297</v>
      </c>
      <c r="M53" s="2" t="s">
        <v>17</v>
      </c>
      <c r="P53" s="2">
        <v>8</v>
      </c>
      <c r="Q53" s="2">
        <f t="shared" si="0"/>
        <v>40.08</v>
      </c>
      <c r="R53" s="2">
        <v>1</v>
      </c>
      <c r="S53" s="2">
        <f t="shared" si="1"/>
        <v>4.8610000000000007</v>
      </c>
      <c r="T53" s="2">
        <v>0.2</v>
      </c>
      <c r="U53" s="2">
        <f t="shared" si="2"/>
        <v>13.79388</v>
      </c>
      <c r="V53" s="2">
        <v>0.6</v>
      </c>
      <c r="W53" s="2">
        <f t="shared" si="3"/>
        <v>1.9549000000000001</v>
      </c>
      <c r="X53" s="2">
        <v>0.05</v>
      </c>
      <c r="Y53" s="2">
        <f t="shared" si="4"/>
        <v>24.8171</v>
      </c>
      <c r="Z53" s="2">
        <v>0.7</v>
      </c>
      <c r="AC53" s="2">
        <f>AD53*61.01724</f>
        <v>115.932756</v>
      </c>
      <c r="AD53" s="2">
        <v>1.9</v>
      </c>
      <c r="AG53" s="2">
        <v>95</v>
      </c>
      <c r="AI53" s="2">
        <v>0.99</v>
      </c>
    </row>
    <row r="54" spans="1:35" ht="12" customHeight="1" x14ac:dyDescent="0.25">
      <c r="A54" s="23" t="s">
        <v>23</v>
      </c>
      <c r="B54" s="4" t="s">
        <v>413</v>
      </c>
      <c r="C54" s="11" t="s">
        <v>158</v>
      </c>
      <c r="D54" s="12">
        <v>1</v>
      </c>
      <c r="E54" s="14" t="s">
        <v>211</v>
      </c>
      <c r="F54" s="12" t="s">
        <v>24</v>
      </c>
      <c r="G54" s="12">
        <v>1.59</v>
      </c>
      <c r="I54" s="12" t="s">
        <v>210</v>
      </c>
      <c r="L54" s="2" t="s">
        <v>352</v>
      </c>
      <c r="M54" s="2" t="s">
        <v>17</v>
      </c>
      <c r="P54" s="2">
        <v>8</v>
      </c>
      <c r="Q54" s="2">
        <f t="shared" si="0"/>
        <v>40.08</v>
      </c>
      <c r="R54" s="2">
        <v>1</v>
      </c>
      <c r="S54" s="2">
        <f t="shared" si="1"/>
        <v>4.8610000000000007</v>
      </c>
      <c r="T54" s="2">
        <v>0.2</v>
      </c>
      <c r="U54" s="2">
        <f t="shared" si="2"/>
        <v>13.79388</v>
      </c>
      <c r="V54" s="2">
        <v>0.6</v>
      </c>
      <c r="W54" s="2">
        <f t="shared" si="3"/>
        <v>1.9549000000000001</v>
      </c>
      <c r="X54" s="2">
        <v>0.05</v>
      </c>
      <c r="Y54" s="2">
        <f t="shared" si="4"/>
        <v>24.8171</v>
      </c>
      <c r="Z54" s="2">
        <v>0.7</v>
      </c>
    </row>
    <row r="55" spans="1:35" ht="12" customHeight="1" x14ac:dyDescent="0.25">
      <c r="A55" s="23" t="s">
        <v>23</v>
      </c>
      <c r="B55" s="4" t="s">
        <v>413</v>
      </c>
      <c r="C55" s="11" t="s">
        <v>158</v>
      </c>
      <c r="D55" s="12">
        <v>1</v>
      </c>
      <c r="E55" s="14" t="s">
        <v>211</v>
      </c>
      <c r="F55" s="12" t="s">
        <v>24</v>
      </c>
      <c r="G55" s="12">
        <v>1.83</v>
      </c>
      <c r="I55" s="12" t="s">
        <v>210</v>
      </c>
      <c r="L55" s="2" t="s">
        <v>364</v>
      </c>
      <c r="M55" s="2" t="s">
        <v>17</v>
      </c>
      <c r="P55" s="2">
        <v>8</v>
      </c>
      <c r="Q55" s="2">
        <f t="shared" si="0"/>
        <v>40.08</v>
      </c>
      <c r="R55" s="2">
        <v>1</v>
      </c>
      <c r="S55" s="2">
        <f t="shared" si="1"/>
        <v>4.8610000000000007</v>
      </c>
      <c r="T55" s="2">
        <v>0.2</v>
      </c>
      <c r="U55" s="2">
        <f t="shared" si="2"/>
        <v>13.79388</v>
      </c>
      <c r="V55" s="2">
        <v>0.6</v>
      </c>
      <c r="W55" s="2">
        <f t="shared" si="3"/>
        <v>1.9549000000000001</v>
      </c>
      <c r="X55" s="2">
        <v>0.05</v>
      </c>
      <c r="Y55" s="2">
        <f t="shared" si="4"/>
        <v>24.8171</v>
      </c>
      <c r="Z55" s="2">
        <v>0.7</v>
      </c>
    </row>
    <row r="56" spans="1:35" ht="12" customHeight="1" x14ac:dyDescent="0.25">
      <c r="A56" s="23" t="s">
        <v>23</v>
      </c>
      <c r="B56" s="4" t="s">
        <v>413</v>
      </c>
      <c r="C56" s="11" t="s">
        <v>158</v>
      </c>
      <c r="D56" s="12">
        <v>1</v>
      </c>
      <c r="E56" s="14" t="s">
        <v>211</v>
      </c>
      <c r="F56" s="12" t="s">
        <v>24</v>
      </c>
      <c r="G56" s="12">
        <v>1.84</v>
      </c>
      <c r="I56" s="12" t="s">
        <v>210</v>
      </c>
      <c r="L56" s="2" t="s">
        <v>298</v>
      </c>
      <c r="M56" s="2" t="s">
        <v>17</v>
      </c>
      <c r="P56" s="2">
        <v>8</v>
      </c>
      <c r="Q56" s="2">
        <f t="shared" si="0"/>
        <v>40.08</v>
      </c>
      <c r="R56" s="2">
        <v>1</v>
      </c>
      <c r="S56" s="2">
        <f t="shared" si="1"/>
        <v>4.8610000000000007</v>
      </c>
      <c r="T56" s="2">
        <v>0.2</v>
      </c>
      <c r="U56" s="2">
        <f t="shared" si="2"/>
        <v>13.79388</v>
      </c>
      <c r="V56" s="2">
        <v>0.6</v>
      </c>
      <c r="W56" s="2">
        <f t="shared" si="3"/>
        <v>1.9549000000000001</v>
      </c>
      <c r="X56" s="2">
        <v>0.05</v>
      </c>
      <c r="Y56" s="2">
        <f t="shared" si="4"/>
        <v>24.8171</v>
      </c>
      <c r="Z56" s="2">
        <v>0.7</v>
      </c>
      <c r="AC56" s="2">
        <f>AD56*61.01724</f>
        <v>115.932756</v>
      </c>
      <c r="AD56" s="2">
        <v>1.9</v>
      </c>
      <c r="AG56" s="2">
        <v>95</v>
      </c>
      <c r="AI56" s="2">
        <v>1.86</v>
      </c>
    </row>
    <row r="57" spans="1:35" ht="12" customHeight="1" x14ac:dyDescent="0.25">
      <c r="A57" s="23" t="s">
        <v>23</v>
      </c>
      <c r="B57" s="4" t="s">
        <v>413</v>
      </c>
      <c r="C57" s="11" t="s">
        <v>158</v>
      </c>
      <c r="D57" s="12">
        <v>1</v>
      </c>
      <c r="E57" s="14" t="s">
        <v>211</v>
      </c>
      <c r="F57" s="12" t="s">
        <v>24</v>
      </c>
      <c r="G57" s="12">
        <v>1.9</v>
      </c>
      <c r="I57" s="12" t="s">
        <v>210</v>
      </c>
      <c r="L57" s="2" t="s">
        <v>360</v>
      </c>
      <c r="M57" s="2" t="s">
        <v>17</v>
      </c>
      <c r="P57" s="2">
        <v>8</v>
      </c>
      <c r="Q57" s="2">
        <f t="shared" si="0"/>
        <v>40.08</v>
      </c>
      <c r="R57" s="2">
        <v>1</v>
      </c>
      <c r="S57" s="2">
        <f t="shared" si="1"/>
        <v>4.8610000000000007</v>
      </c>
      <c r="T57" s="2">
        <v>0.2</v>
      </c>
      <c r="U57" s="2">
        <f t="shared" si="2"/>
        <v>13.79388</v>
      </c>
      <c r="V57" s="2">
        <v>0.6</v>
      </c>
      <c r="W57" s="2">
        <f t="shared" si="3"/>
        <v>1.9549000000000001</v>
      </c>
      <c r="X57" s="2">
        <v>0.05</v>
      </c>
      <c r="Y57" s="2">
        <f t="shared" si="4"/>
        <v>24.8171</v>
      </c>
      <c r="Z57" s="2">
        <v>0.7</v>
      </c>
    </row>
    <row r="58" spans="1:35" ht="12" customHeight="1" x14ac:dyDescent="0.25">
      <c r="A58" s="23" t="s">
        <v>23</v>
      </c>
      <c r="B58" s="4" t="s">
        <v>413</v>
      </c>
      <c r="C58" s="11" t="s">
        <v>158</v>
      </c>
      <c r="D58" s="12">
        <v>1</v>
      </c>
      <c r="E58" s="14" t="s">
        <v>211</v>
      </c>
      <c r="F58" s="12" t="s">
        <v>24</v>
      </c>
      <c r="G58" s="12">
        <v>2</v>
      </c>
      <c r="I58" s="12" t="s">
        <v>210</v>
      </c>
      <c r="L58" s="2" t="s">
        <v>357</v>
      </c>
      <c r="M58" s="2" t="s">
        <v>17</v>
      </c>
      <c r="P58" s="2">
        <v>8</v>
      </c>
      <c r="Q58" s="2">
        <f t="shared" si="0"/>
        <v>40.08</v>
      </c>
      <c r="R58" s="2">
        <v>1</v>
      </c>
      <c r="S58" s="2">
        <f t="shared" si="1"/>
        <v>4.8610000000000007</v>
      </c>
      <c r="T58" s="2">
        <v>0.2</v>
      </c>
      <c r="U58" s="2">
        <f t="shared" si="2"/>
        <v>13.79388</v>
      </c>
      <c r="V58" s="2">
        <v>0.6</v>
      </c>
      <c r="W58" s="2">
        <f t="shared" si="3"/>
        <v>1.9549000000000001</v>
      </c>
      <c r="X58" s="2">
        <v>0.05</v>
      </c>
      <c r="Y58" s="2">
        <f t="shared" si="4"/>
        <v>24.8171</v>
      </c>
      <c r="Z58" s="2">
        <v>0.7</v>
      </c>
    </row>
    <row r="59" spans="1:35" ht="12" customHeight="1" x14ac:dyDescent="0.25">
      <c r="A59" s="23" t="s">
        <v>23</v>
      </c>
      <c r="B59" s="4" t="s">
        <v>413</v>
      </c>
      <c r="C59" s="11" t="s">
        <v>158</v>
      </c>
      <c r="D59" s="12">
        <v>1</v>
      </c>
      <c r="E59" s="14" t="s">
        <v>211</v>
      </c>
      <c r="F59" s="12" t="s">
        <v>24</v>
      </c>
      <c r="G59" s="12">
        <v>2.1800000000000002</v>
      </c>
      <c r="I59" s="12" t="s">
        <v>210</v>
      </c>
      <c r="L59" s="2" t="s">
        <v>361</v>
      </c>
      <c r="M59" s="2" t="s">
        <v>17</v>
      </c>
      <c r="P59" s="2">
        <v>8</v>
      </c>
      <c r="Q59" s="2">
        <f t="shared" si="0"/>
        <v>40.08</v>
      </c>
      <c r="R59" s="2">
        <v>1</v>
      </c>
      <c r="S59" s="2">
        <f t="shared" si="1"/>
        <v>4.8610000000000007</v>
      </c>
      <c r="T59" s="2">
        <v>0.2</v>
      </c>
      <c r="U59" s="2">
        <f t="shared" si="2"/>
        <v>13.79388</v>
      </c>
      <c r="V59" s="2">
        <v>0.6</v>
      </c>
      <c r="W59" s="2">
        <f t="shared" si="3"/>
        <v>1.9549000000000001</v>
      </c>
      <c r="X59" s="2">
        <v>0.05</v>
      </c>
      <c r="Y59" s="2">
        <f t="shared" si="4"/>
        <v>24.8171</v>
      </c>
      <c r="Z59" s="2">
        <v>0.7</v>
      </c>
    </row>
    <row r="60" spans="1:35" ht="12" customHeight="1" x14ac:dyDescent="0.25">
      <c r="A60" s="23" t="s">
        <v>23</v>
      </c>
      <c r="B60" s="4" t="s">
        <v>413</v>
      </c>
      <c r="C60" s="11" t="s">
        <v>206</v>
      </c>
      <c r="D60" s="12">
        <v>1</v>
      </c>
      <c r="E60" s="12" t="s">
        <v>118</v>
      </c>
      <c r="F60" s="12" t="s">
        <v>24</v>
      </c>
      <c r="G60" s="12">
        <v>2.2000000000000002</v>
      </c>
      <c r="I60" s="12" t="s">
        <v>254</v>
      </c>
      <c r="L60" s="2" t="s">
        <v>257</v>
      </c>
      <c r="M60" s="2" t="s">
        <v>17</v>
      </c>
      <c r="N60" s="2">
        <v>54</v>
      </c>
      <c r="P60" s="2" t="s">
        <v>273</v>
      </c>
      <c r="R60" s="20"/>
      <c r="T60" s="20"/>
      <c r="V60" s="20"/>
      <c r="X60" s="20"/>
      <c r="Y60" s="2">
        <f t="shared" si="4"/>
        <v>7.9999999999999991</v>
      </c>
      <c r="Z60" s="20">
        <v>0.2256508617042281</v>
      </c>
      <c r="AB60" s="20"/>
      <c r="AD60" s="20"/>
      <c r="AF60" s="5"/>
      <c r="AG60" s="6">
        <v>1.4</v>
      </c>
      <c r="AH60" s="5"/>
    </row>
    <row r="61" spans="1:35" ht="12" customHeight="1" x14ac:dyDescent="0.25">
      <c r="A61" s="23" t="s">
        <v>23</v>
      </c>
      <c r="B61" s="4" t="s">
        <v>413</v>
      </c>
      <c r="C61" s="11" t="s">
        <v>158</v>
      </c>
      <c r="D61" s="12">
        <v>1</v>
      </c>
      <c r="E61" s="14" t="s">
        <v>211</v>
      </c>
      <c r="F61" s="12" t="s">
        <v>24</v>
      </c>
      <c r="G61" s="12">
        <v>2.2799999999999998</v>
      </c>
      <c r="I61" s="12" t="s">
        <v>210</v>
      </c>
      <c r="L61" s="2" t="s">
        <v>299</v>
      </c>
      <c r="M61" s="2" t="s">
        <v>17</v>
      </c>
      <c r="P61" s="2">
        <v>8</v>
      </c>
      <c r="Q61" s="2">
        <f>R61*40.08</f>
        <v>40.08</v>
      </c>
      <c r="R61" s="2">
        <v>1</v>
      </c>
      <c r="S61" s="2">
        <f>T61*24.305</f>
        <v>4.8610000000000007</v>
      </c>
      <c r="T61" s="2">
        <v>0.2</v>
      </c>
      <c r="U61" s="2">
        <f>V61*22.9898</f>
        <v>13.79388</v>
      </c>
      <c r="V61" s="2">
        <v>0.6</v>
      </c>
      <c r="W61" s="2">
        <f>39.098*X61</f>
        <v>1.9549000000000001</v>
      </c>
      <c r="X61" s="2">
        <v>0.05</v>
      </c>
      <c r="Y61" s="2">
        <f t="shared" si="4"/>
        <v>24.8171</v>
      </c>
      <c r="Z61" s="2">
        <v>0.7</v>
      </c>
      <c r="AC61" s="2">
        <f>AD61*61.01724</f>
        <v>115.932756</v>
      </c>
      <c r="AD61" s="2">
        <v>1.9</v>
      </c>
      <c r="AG61" s="2">
        <v>95</v>
      </c>
      <c r="AI61" s="2">
        <v>3.52</v>
      </c>
    </row>
    <row r="62" spans="1:35" ht="12" customHeight="1" x14ac:dyDescent="0.25">
      <c r="A62" s="23" t="s">
        <v>23</v>
      </c>
      <c r="B62" s="4" t="s">
        <v>413</v>
      </c>
      <c r="C62" s="11" t="s">
        <v>158</v>
      </c>
      <c r="D62" s="12">
        <v>1</v>
      </c>
      <c r="E62" s="14" t="s">
        <v>211</v>
      </c>
      <c r="F62" s="12" t="s">
        <v>24</v>
      </c>
      <c r="G62" s="12">
        <v>2.29</v>
      </c>
      <c r="I62" s="12" t="s">
        <v>210</v>
      </c>
      <c r="L62" s="2" t="s">
        <v>353</v>
      </c>
      <c r="M62" s="2" t="s">
        <v>17</v>
      </c>
      <c r="P62" s="2">
        <v>8</v>
      </c>
      <c r="Q62" s="2">
        <f>R62*40.08</f>
        <v>40.08</v>
      </c>
      <c r="R62" s="2">
        <v>1</v>
      </c>
      <c r="S62" s="2">
        <f>T62*24.305</f>
        <v>4.8610000000000007</v>
      </c>
      <c r="T62" s="2">
        <v>0.2</v>
      </c>
      <c r="U62" s="2">
        <f>V62*22.9898</f>
        <v>13.79388</v>
      </c>
      <c r="V62" s="2">
        <v>0.6</v>
      </c>
      <c r="W62" s="2">
        <f>39.098*X62</f>
        <v>1.9549000000000001</v>
      </c>
      <c r="X62" s="2">
        <v>0.05</v>
      </c>
      <c r="Y62" s="2">
        <f t="shared" si="4"/>
        <v>24.8171</v>
      </c>
      <c r="Z62" s="2">
        <v>0.7</v>
      </c>
    </row>
    <row r="63" spans="1:35" ht="12" customHeight="1" x14ac:dyDescent="0.25">
      <c r="A63" s="23" t="s">
        <v>23</v>
      </c>
      <c r="B63" s="4" t="s">
        <v>413</v>
      </c>
      <c r="C63" s="11" t="s">
        <v>158</v>
      </c>
      <c r="D63" s="12">
        <v>1</v>
      </c>
      <c r="E63" s="14" t="s">
        <v>211</v>
      </c>
      <c r="F63" s="12" t="s">
        <v>24</v>
      </c>
      <c r="G63" s="12">
        <v>2.5299999999999998</v>
      </c>
      <c r="I63" s="12" t="s">
        <v>210</v>
      </c>
      <c r="L63" s="2" t="s">
        <v>363</v>
      </c>
      <c r="M63" s="2" t="s">
        <v>17</v>
      </c>
      <c r="P63" s="2">
        <v>8</v>
      </c>
      <c r="Q63" s="2">
        <f>R63*40.08</f>
        <v>40.08</v>
      </c>
      <c r="R63" s="2">
        <v>1</v>
      </c>
      <c r="S63" s="2">
        <f>T63*24.305</f>
        <v>4.8610000000000007</v>
      </c>
      <c r="T63" s="2">
        <v>0.2</v>
      </c>
      <c r="U63" s="2">
        <f>V63*22.9898</f>
        <v>13.79388</v>
      </c>
      <c r="V63" s="2">
        <v>0.6</v>
      </c>
      <c r="W63" s="2">
        <f>39.098*X63</f>
        <v>1.9549000000000001</v>
      </c>
      <c r="X63" s="2">
        <v>0.05</v>
      </c>
      <c r="Y63" s="2">
        <f t="shared" si="4"/>
        <v>24.8171</v>
      </c>
      <c r="Z63" s="2">
        <v>0.7</v>
      </c>
    </row>
    <row r="64" spans="1:35" ht="12" customHeight="1" x14ac:dyDescent="0.25">
      <c r="A64" s="23" t="s">
        <v>23</v>
      </c>
      <c r="B64" s="4" t="s">
        <v>413</v>
      </c>
      <c r="C64" s="11" t="s">
        <v>158</v>
      </c>
      <c r="D64" s="12">
        <v>1</v>
      </c>
      <c r="E64" s="14" t="s">
        <v>211</v>
      </c>
      <c r="F64" s="12" t="s">
        <v>24</v>
      </c>
      <c r="G64" s="12">
        <v>2.8</v>
      </c>
      <c r="I64" s="12" t="s">
        <v>210</v>
      </c>
      <c r="L64" s="2" t="s">
        <v>355</v>
      </c>
      <c r="M64" s="2" t="s">
        <v>17</v>
      </c>
      <c r="P64" s="2">
        <v>8</v>
      </c>
      <c r="Q64" s="2">
        <f>R64*40.08</f>
        <v>40.08</v>
      </c>
      <c r="R64" s="2">
        <v>1</v>
      </c>
      <c r="S64" s="2">
        <f>T64*24.305</f>
        <v>4.8610000000000007</v>
      </c>
      <c r="T64" s="2">
        <v>0.2</v>
      </c>
      <c r="U64" s="2">
        <f>V64*22.9898</f>
        <v>13.79388</v>
      </c>
      <c r="V64" s="2">
        <v>0.6</v>
      </c>
      <c r="W64" s="2">
        <f>39.098*X64</f>
        <v>1.9549000000000001</v>
      </c>
      <c r="X64" s="2">
        <v>0.05</v>
      </c>
      <c r="Y64" s="2">
        <f t="shared" si="4"/>
        <v>24.8171</v>
      </c>
      <c r="Z64" s="2">
        <v>0.7</v>
      </c>
    </row>
    <row r="65" spans="1:38" ht="12" customHeight="1" x14ac:dyDescent="0.25">
      <c r="A65" s="23" t="s">
        <v>23</v>
      </c>
      <c r="B65" s="4" t="s">
        <v>413</v>
      </c>
      <c r="C65" s="11" t="s">
        <v>206</v>
      </c>
      <c r="D65" s="12">
        <v>1</v>
      </c>
      <c r="E65" s="12" t="s">
        <v>118</v>
      </c>
      <c r="F65" s="12" t="s">
        <v>24</v>
      </c>
      <c r="G65" s="12">
        <v>2.9</v>
      </c>
      <c r="I65" s="12" t="s">
        <v>254</v>
      </c>
      <c r="L65" s="2" t="s">
        <v>257</v>
      </c>
      <c r="M65" s="2" t="s">
        <v>17</v>
      </c>
      <c r="N65" s="2">
        <v>54</v>
      </c>
      <c r="P65" s="2" t="s">
        <v>273</v>
      </c>
      <c r="R65" s="20"/>
      <c r="T65" s="20"/>
      <c r="V65" s="20"/>
      <c r="X65" s="20"/>
      <c r="Y65" s="2">
        <f t="shared" si="4"/>
        <v>7.9999999999999991</v>
      </c>
      <c r="Z65" s="20">
        <v>0.2256508617042281</v>
      </c>
      <c r="AB65" s="20"/>
      <c r="AD65" s="20"/>
      <c r="AF65" s="5"/>
      <c r="AG65" s="6">
        <v>1.4</v>
      </c>
      <c r="AH65" s="5"/>
    </row>
    <row r="66" spans="1:38" ht="12" customHeight="1" x14ac:dyDescent="0.25">
      <c r="A66" s="23" t="s">
        <v>23</v>
      </c>
      <c r="B66" s="4" t="s">
        <v>413</v>
      </c>
      <c r="C66" s="11" t="s">
        <v>158</v>
      </c>
      <c r="D66" s="12">
        <v>1</v>
      </c>
      <c r="E66" s="14" t="s">
        <v>211</v>
      </c>
      <c r="F66" s="12" t="s">
        <v>24</v>
      </c>
      <c r="G66" s="12">
        <v>3.51</v>
      </c>
      <c r="I66" s="12" t="s">
        <v>210</v>
      </c>
      <c r="L66" s="2" t="s">
        <v>354</v>
      </c>
      <c r="M66" s="2" t="s">
        <v>17</v>
      </c>
      <c r="P66" s="2">
        <v>8</v>
      </c>
      <c r="Q66" s="2">
        <f t="shared" ref="Q66:Q77" si="5">R66*40.08</f>
        <v>40.08</v>
      </c>
      <c r="R66" s="2">
        <v>1</v>
      </c>
      <c r="S66" s="2">
        <f t="shared" ref="S66:S74" si="6">T66*24.305</f>
        <v>4.8610000000000007</v>
      </c>
      <c r="T66" s="2">
        <v>0.2</v>
      </c>
      <c r="U66" s="2">
        <f t="shared" ref="U66:U74" si="7">V66*22.9898</f>
        <v>13.79388</v>
      </c>
      <c r="V66" s="2">
        <v>0.6</v>
      </c>
      <c r="W66" s="2">
        <f t="shared" ref="W66:W74" si="8">39.098*X66</f>
        <v>1.9549000000000001</v>
      </c>
      <c r="X66" s="2">
        <v>0.05</v>
      </c>
      <c r="Y66" s="2">
        <f t="shared" si="4"/>
        <v>24.8171</v>
      </c>
      <c r="Z66" s="2">
        <v>0.7</v>
      </c>
    </row>
    <row r="67" spans="1:38" ht="12" customHeight="1" x14ac:dyDescent="0.25">
      <c r="A67" s="23" t="s">
        <v>23</v>
      </c>
      <c r="B67" s="4" t="s">
        <v>413</v>
      </c>
      <c r="C67" s="11" t="s">
        <v>158</v>
      </c>
      <c r="D67" s="12">
        <v>1</v>
      </c>
      <c r="E67" s="14" t="s">
        <v>211</v>
      </c>
      <c r="F67" s="12" t="s">
        <v>24</v>
      </c>
      <c r="G67" s="12">
        <v>3.8</v>
      </c>
      <c r="I67" s="12" t="s">
        <v>210</v>
      </c>
      <c r="L67" s="2" t="s">
        <v>300</v>
      </c>
      <c r="M67" s="2" t="s">
        <v>17</v>
      </c>
      <c r="P67" s="2">
        <v>8</v>
      </c>
      <c r="Q67" s="2">
        <f t="shared" si="5"/>
        <v>40.08</v>
      </c>
      <c r="R67" s="2">
        <v>1</v>
      </c>
      <c r="S67" s="2">
        <f t="shared" si="6"/>
        <v>4.8610000000000007</v>
      </c>
      <c r="T67" s="2">
        <v>0.2</v>
      </c>
      <c r="U67" s="2">
        <f t="shared" si="7"/>
        <v>13.79388</v>
      </c>
      <c r="V67" s="2">
        <v>0.6</v>
      </c>
      <c r="W67" s="2">
        <f t="shared" si="8"/>
        <v>1.9549000000000001</v>
      </c>
      <c r="X67" s="2">
        <v>0.05</v>
      </c>
      <c r="Y67" s="2">
        <f t="shared" si="4"/>
        <v>24.8171</v>
      </c>
      <c r="Z67" s="2">
        <v>0.7</v>
      </c>
      <c r="AC67" s="2">
        <f>AD67*61.01724</f>
        <v>115.932756</v>
      </c>
      <c r="AD67" s="2">
        <v>1.9</v>
      </c>
      <c r="AG67" s="2">
        <v>95</v>
      </c>
      <c r="AI67" s="2">
        <v>6.71</v>
      </c>
    </row>
    <row r="68" spans="1:38" ht="12" customHeight="1" x14ac:dyDescent="0.25">
      <c r="A68" s="23" t="s">
        <v>23</v>
      </c>
      <c r="B68" s="4" t="s">
        <v>413</v>
      </c>
      <c r="C68" s="11" t="s">
        <v>206</v>
      </c>
      <c r="D68" s="12">
        <v>1</v>
      </c>
      <c r="E68" s="12" t="s">
        <v>118</v>
      </c>
      <c r="F68" s="12" t="s">
        <v>24</v>
      </c>
      <c r="G68" s="12">
        <v>8.4</v>
      </c>
      <c r="I68" s="12" t="s">
        <v>254</v>
      </c>
      <c r="L68" s="2" t="s">
        <v>260</v>
      </c>
      <c r="M68" s="2" t="s">
        <v>17</v>
      </c>
      <c r="N68" s="2">
        <v>75</v>
      </c>
      <c r="P68" s="2" t="s">
        <v>274</v>
      </c>
      <c r="Q68" s="2">
        <f t="shared" si="5"/>
        <v>31</v>
      </c>
      <c r="R68" s="20">
        <v>0.77345309381237526</v>
      </c>
      <c r="S68" s="2">
        <f t="shared" si="6"/>
        <v>4.2</v>
      </c>
      <c r="T68" s="20">
        <v>0.17280394980456698</v>
      </c>
      <c r="U68" s="2">
        <f t="shared" si="7"/>
        <v>8.9</v>
      </c>
      <c r="V68" s="20">
        <v>0.38712820468207643</v>
      </c>
      <c r="W68" s="2">
        <f t="shared" si="8"/>
        <v>2.1</v>
      </c>
      <c r="X68" s="20">
        <v>5.3711187273006299E-2</v>
      </c>
      <c r="Y68" s="2">
        <f t="shared" si="4"/>
        <v>0.99999999999999989</v>
      </c>
      <c r="Z68" s="20">
        <v>2.8206357713028513E-2</v>
      </c>
      <c r="AA68" s="2">
        <f>AB68*96.0616</f>
        <v>2.9999875080677061</v>
      </c>
      <c r="AB68" s="20">
        <v>3.1229830734317419E-2</v>
      </c>
      <c r="AD68" s="20"/>
      <c r="AF68" s="5"/>
      <c r="AG68" s="6">
        <v>90</v>
      </c>
      <c r="AH68" s="5"/>
    </row>
    <row r="69" spans="1:38" ht="12" customHeight="1" x14ac:dyDescent="0.25">
      <c r="A69" s="23" t="s">
        <v>23</v>
      </c>
      <c r="B69" s="4" t="s">
        <v>413</v>
      </c>
      <c r="C69" s="11" t="s">
        <v>158</v>
      </c>
      <c r="D69" s="12">
        <v>1</v>
      </c>
      <c r="E69" s="14" t="s">
        <v>211</v>
      </c>
      <c r="F69" s="12" t="s">
        <v>24</v>
      </c>
      <c r="G69" s="12">
        <v>8.65</v>
      </c>
      <c r="I69" s="12" t="s">
        <v>210</v>
      </c>
      <c r="L69" s="2" t="s">
        <v>366</v>
      </c>
      <c r="M69" s="2" t="s">
        <v>17</v>
      </c>
      <c r="P69" s="2">
        <v>8</v>
      </c>
      <c r="Q69" s="2">
        <f t="shared" si="5"/>
        <v>40.08</v>
      </c>
      <c r="R69" s="2">
        <v>1</v>
      </c>
      <c r="S69" s="2">
        <f t="shared" si="6"/>
        <v>4.8610000000000007</v>
      </c>
      <c r="T69" s="2">
        <v>0.2</v>
      </c>
      <c r="U69" s="2">
        <f t="shared" si="7"/>
        <v>13.79388</v>
      </c>
      <c r="V69" s="2">
        <v>0.6</v>
      </c>
      <c r="W69" s="2">
        <f t="shared" si="8"/>
        <v>1.9549000000000001</v>
      </c>
      <c r="X69" s="2">
        <v>0.05</v>
      </c>
      <c r="Y69" s="2">
        <f t="shared" si="4"/>
        <v>24.8171</v>
      </c>
      <c r="Z69" s="2">
        <v>0.7</v>
      </c>
    </row>
    <row r="70" spans="1:38" ht="12" customHeight="1" x14ac:dyDescent="0.25">
      <c r="A70" s="23" t="s">
        <v>23</v>
      </c>
      <c r="B70" s="4" t="s">
        <v>413</v>
      </c>
      <c r="C70" s="11" t="s">
        <v>158</v>
      </c>
      <c r="D70" s="12">
        <v>1</v>
      </c>
      <c r="E70" s="14" t="s">
        <v>211</v>
      </c>
      <c r="F70" s="12" t="s">
        <v>24</v>
      </c>
      <c r="G70" s="12">
        <v>10.47</v>
      </c>
      <c r="I70" s="12" t="s">
        <v>210</v>
      </c>
      <c r="L70" s="2" t="s">
        <v>358</v>
      </c>
      <c r="M70" s="2" t="s">
        <v>17</v>
      </c>
      <c r="P70" s="2">
        <v>8</v>
      </c>
      <c r="Q70" s="2">
        <f t="shared" si="5"/>
        <v>40.08</v>
      </c>
      <c r="R70" s="2">
        <v>1</v>
      </c>
      <c r="S70" s="2">
        <f t="shared" si="6"/>
        <v>4.8610000000000007</v>
      </c>
      <c r="T70" s="2">
        <v>0.2</v>
      </c>
      <c r="U70" s="2">
        <f t="shared" si="7"/>
        <v>13.79388</v>
      </c>
      <c r="V70" s="2">
        <v>0.6</v>
      </c>
      <c r="W70" s="2">
        <f t="shared" si="8"/>
        <v>1.9549000000000001</v>
      </c>
      <c r="X70" s="2">
        <v>0.05</v>
      </c>
      <c r="Y70" s="2">
        <f t="shared" si="4"/>
        <v>24.8171</v>
      </c>
      <c r="Z70" s="2">
        <v>0.7</v>
      </c>
    </row>
    <row r="71" spans="1:38" ht="12" customHeight="1" x14ac:dyDescent="0.25">
      <c r="A71" s="23" t="s">
        <v>23</v>
      </c>
      <c r="B71" s="4" t="s">
        <v>413</v>
      </c>
      <c r="C71" s="11" t="s">
        <v>158</v>
      </c>
      <c r="D71" s="12">
        <v>1</v>
      </c>
      <c r="E71" s="14" t="s">
        <v>211</v>
      </c>
      <c r="F71" s="12" t="s">
        <v>24</v>
      </c>
      <c r="G71" s="12">
        <v>10.65</v>
      </c>
      <c r="I71" s="12" t="s">
        <v>210</v>
      </c>
      <c r="L71" s="2" t="s">
        <v>365</v>
      </c>
      <c r="M71" s="2" t="s">
        <v>17</v>
      </c>
      <c r="P71" s="2">
        <v>8</v>
      </c>
      <c r="Q71" s="2">
        <f t="shared" si="5"/>
        <v>40.08</v>
      </c>
      <c r="R71" s="2">
        <v>1</v>
      </c>
      <c r="S71" s="2">
        <f t="shared" si="6"/>
        <v>4.8610000000000007</v>
      </c>
      <c r="T71" s="2">
        <v>0.2</v>
      </c>
      <c r="U71" s="2">
        <f t="shared" si="7"/>
        <v>13.79388</v>
      </c>
      <c r="V71" s="2">
        <v>0.6</v>
      </c>
      <c r="W71" s="2">
        <f t="shared" si="8"/>
        <v>1.9549000000000001</v>
      </c>
      <c r="X71" s="2">
        <v>0.05</v>
      </c>
      <c r="Y71" s="2">
        <f t="shared" si="4"/>
        <v>24.8171</v>
      </c>
      <c r="Z71" s="2">
        <v>0.7</v>
      </c>
    </row>
    <row r="72" spans="1:38" ht="12" customHeight="1" x14ac:dyDescent="0.25">
      <c r="A72" s="23" t="s">
        <v>23</v>
      </c>
      <c r="B72" s="4" t="s">
        <v>413</v>
      </c>
      <c r="C72" s="11" t="s">
        <v>206</v>
      </c>
      <c r="D72" s="12">
        <v>1</v>
      </c>
      <c r="E72" s="12" t="s">
        <v>118</v>
      </c>
      <c r="F72" s="12" t="s">
        <v>24</v>
      </c>
      <c r="G72" s="12">
        <v>14.9</v>
      </c>
      <c r="I72" s="12" t="s">
        <v>254</v>
      </c>
      <c r="L72" s="2" t="s">
        <v>260</v>
      </c>
      <c r="M72" s="2" t="s">
        <v>17</v>
      </c>
      <c r="N72" s="2">
        <v>75</v>
      </c>
      <c r="P72" s="2" t="s">
        <v>274</v>
      </c>
      <c r="Q72" s="2">
        <f t="shared" si="5"/>
        <v>31</v>
      </c>
      <c r="R72" s="20">
        <v>0.77345309381237526</v>
      </c>
      <c r="S72" s="2">
        <f t="shared" si="6"/>
        <v>4.2</v>
      </c>
      <c r="T72" s="20">
        <v>0.17280394980456698</v>
      </c>
      <c r="U72" s="2">
        <f t="shared" si="7"/>
        <v>8.9</v>
      </c>
      <c r="V72" s="20">
        <v>0.38712820468207643</v>
      </c>
      <c r="W72" s="2">
        <f t="shared" si="8"/>
        <v>2.1</v>
      </c>
      <c r="X72" s="20">
        <v>5.3711187273006299E-2</v>
      </c>
      <c r="Y72" s="2">
        <f t="shared" si="4"/>
        <v>0.99999999999999989</v>
      </c>
      <c r="Z72" s="20">
        <v>2.8206357713028513E-2</v>
      </c>
      <c r="AA72" s="2">
        <f>AB72*96.0616</f>
        <v>2.9999875080677061</v>
      </c>
      <c r="AB72" s="20">
        <v>3.1229830734317419E-2</v>
      </c>
      <c r="AD72" s="20"/>
      <c r="AF72" s="5"/>
      <c r="AG72" s="6">
        <v>90</v>
      </c>
      <c r="AH72" s="5"/>
    </row>
    <row r="73" spans="1:38" ht="12" customHeight="1" x14ac:dyDescent="0.25">
      <c r="A73" s="23" t="s">
        <v>23</v>
      </c>
      <c r="B73" s="4" t="s">
        <v>413</v>
      </c>
      <c r="C73" s="11" t="s">
        <v>158</v>
      </c>
      <c r="D73" s="12">
        <v>1</v>
      </c>
      <c r="E73" s="14" t="s">
        <v>211</v>
      </c>
      <c r="F73" s="12" t="s">
        <v>24</v>
      </c>
      <c r="G73" s="12">
        <v>15.73</v>
      </c>
      <c r="I73" s="12" t="s">
        <v>210</v>
      </c>
      <c r="L73" s="2" t="s">
        <v>367</v>
      </c>
      <c r="M73" s="2" t="s">
        <v>17</v>
      </c>
      <c r="P73" s="2">
        <v>8</v>
      </c>
      <c r="Q73" s="2">
        <f t="shared" si="5"/>
        <v>40.08</v>
      </c>
      <c r="R73" s="2">
        <v>1</v>
      </c>
      <c r="S73" s="2">
        <f t="shared" si="6"/>
        <v>4.8610000000000007</v>
      </c>
      <c r="T73" s="2">
        <v>0.2</v>
      </c>
      <c r="U73" s="2">
        <f t="shared" si="7"/>
        <v>13.79388</v>
      </c>
      <c r="V73" s="2">
        <v>0.6</v>
      </c>
      <c r="W73" s="2">
        <f t="shared" si="8"/>
        <v>1.9549000000000001</v>
      </c>
      <c r="X73" s="2">
        <v>0.05</v>
      </c>
      <c r="Y73" s="2">
        <f t="shared" si="4"/>
        <v>24.8171</v>
      </c>
      <c r="Z73" s="2">
        <v>0.7</v>
      </c>
    </row>
    <row r="74" spans="1:38" ht="12" customHeight="1" x14ac:dyDescent="0.25">
      <c r="A74" s="23" t="s">
        <v>23</v>
      </c>
      <c r="B74" s="4" t="s">
        <v>413</v>
      </c>
      <c r="C74" s="11" t="s">
        <v>158</v>
      </c>
      <c r="D74" s="12">
        <v>1</v>
      </c>
      <c r="E74" s="14" t="s">
        <v>211</v>
      </c>
      <c r="F74" s="12" t="s">
        <v>24</v>
      </c>
      <c r="G74" s="12">
        <v>16.420000000000002</v>
      </c>
      <c r="I74" s="12" t="s">
        <v>210</v>
      </c>
      <c r="L74" s="2" t="s">
        <v>356</v>
      </c>
      <c r="M74" s="2" t="s">
        <v>17</v>
      </c>
      <c r="P74" s="2">
        <v>8</v>
      </c>
      <c r="Q74" s="2">
        <f t="shared" si="5"/>
        <v>40.08</v>
      </c>
      <c r="R74" s="2">
        <v>1</v>
      </c>
      <c r="S74" s="2">
        <f t="shared" si="6"/>
        <v>4.8610000000000007</v>
      </c>
      <c r="T74" s="2">
        <v>0.2</v>
      </c>
      <c r="U74" s="2">
        <f t="shared" si="7"/>
        <v>13.79388</v>
      </c>
      <c r="V74" s="2">
        <v>0.6</v>
      </c>
      <c r="W74" s="2">
        <f t="shared" si="8"/>
        <v>1.9549000000000001</v>
      </c>
      <c r="X74" s="2">
        <v>0.05</v>
      </c>
      <c r="Y74" s="2">
        <f t="shared" si="4"/>
        <v>24.8171</v>
      </c>
      <c r="Z74" s="2">
        <v>0.7</v>
      </c>
    </row>
    <row r="75" spans="1:38" ht="12" customHeight="1" x14ac:dyDescent="0.25">
      <c r="A75" s="23" t="s">
        <v>23</v>
      </c>
      <c r="B75" s="4" t="s">
        <v>413</v>
      </c>
      <c r="C75" s="11" t="s">
        <v>206</v>
      </c>
      <c r="D75" s="12">
        <v>1</v>
      </c>
      <c r="E75" s="12" t="s">
        <v>118</v>
      </c>
      <c r="F75" s="12" t="s">
        <v>24</v>
      </c>
      <c r="G75" s="12">
        <v>45</v>
      </c>
      <c r="I75" s="12" t="s">
        <v>254</v>
      </c>
      <c r="L75" s="2" t="s">
        <v>256</v>
      </c>
      <c r="M75" s="2" t="s">
        <v>17</v>
      </c>
      <c r="N75" s="2">
        <v>255</v>
      </c>
      <c r="P75" s="2">
        <v>7.8</v>
      </c>
      <c r="Q75" s="2">
        <f t="shared" si="5"/>
        <v>24.5</v>
      </c>
      <c r="R75" s="20">
        <v>0.61127744510978044</v>
      </c>
      <c r="T75" s="20"/>
      <c r="V75" s="20"/>
      <c r="X75" s="20"/>
      <c r="Y75" s="2">
        <f t="shared" si="4"/>
        <v>31.999999999999996</v>
      </c>
      <c r="Z75" s="20">
        <v>0.9026034468169124</v>
      </c>
      <c r="AB75" s="20"/>
      <c r="AD75" s="20"/>
      <c r="AF75" s="5"/>
      <c r="AG75" s="6"/>
      <c r="AH75" s="5"/>
    </row>
    <row r="76" spans="1:38" ht="12" customHeight="1" x14ac:dyDescent="0.25">
      <c r="A76" s="23" t="s">
        <v>23</v>
      </c>
      <c r="B76" s="4" t="s">
        <v>413</v>
      </c>
      <c r="C76" s="11" t="s">
        <v>206</v>
      </c>
      <c r="D76" s="12">
        <v>1</v>
      </c>
      <c r="E76" s="12" t="s">
        <v>118</v>
      </c>
      <c r="F76" s="12" t="s">
        <v>24</v>
      </c>
      <c r="G76" s="12">
        <v>49</v>
      </c>
      <c r="I76" s="12" t="s">
        <v>254</v>
      </c>
      <c r="L76" s="2" t="s">
        <v>256</v>
      </c>
      <c r="M76" s="2" t="s">
        <v>17</v>
      </c>
      <c r="N76" s="2">
        <v>255</v>
      </c>
      <c r="P76" s="2">
        <v>7.8</v>
      </c>
      <c r="Q76" s="2">
        <f t="shared" si="5"/>
        <v>24.5</v>
      </c>
      <c r="R76" s="20">
        <v>0.61127744510978044</v>
      </c>
      <c r="T76" s="20"/>
      <c r="V76" s="20"/>
      <c r="X76" s="20"/>
      <c r="Y76" s="2">
        <f t="shared" si="4"/>
        <v>31.999999999999996</v>
      </c>
      <c r="Z76" s="20">
        <v>0.9026034468169124</v>
      </c>
      <c r="AB76" s="20"/>
      <c r="AD76" s="20"/>
      <c r="AF76" s="5"/>
      <c r="AG76" s="6"/>
      <c r="AH76" s="5"/>
    </row>
    <row r="77" spans="1:38" s="57" customFormat="1" ht="12" customHeight="1" x14ac:dyDescent="0.25">
      <c r="A77" s="53" t="s">
        <v>23</v>
      </c>
      <c r="B77" s="54" t="s">
        <v>413</v>
      </c>
      <c r="C77" s="55" t="s">
        <v>158</v>
      </c>
      <c r="D77" s="56">
        <v>1</v>
      </c>
      <c r="E77" s="56" t="s">
        <v>118</v>
      </c>
      <c r="F77" s="56" t="s">
        <v>24</v>
      </c>
      <c r="G77" s="56">
        <v>0.26</v>
      </c>
      <c r="H77" s="56"/>
      <c r="I77" s="55" t="s">
        <v>601</v>
      </c>
      <c r="J77" s="56"/>
      <c r="K77" s="56"/>
      <c r="L77" s="54" t="s">
        <v>617</v>
      </c>
      <c r="M77" s="57" t="s">
        <v>17</v>
      </c>
      <c r="O77" s="57">
        <v>20</v>
      </c>
      <c r="P77" s="57">
        <v>8.1999999999999993</v>
      </c>
      <c r="Q77" s="57">
        <f t="shared" si="5"/>
        <v>40.08</v>
      </c>
      <c r="R77" s="57">
        <v>1</v>
      </c>
      <c r="S77" s="57">
        <f>T77*24.305</f>
        <v>4.8610000000000007</v>
      </c>
      <c r="T77" s="57">
        <v>0.2</v>
      </c>
      <c r="U77" s="57">
        <f>V77*22.9898</f>
        <v>13.79388</v>
      </c>
      <c r="V77" s="57">
        <v>0.6</v>
      </c>
      <c r="W77" s="57">
        <f>39.098*X77</f>
        <v>1.9549000000000001</v>
      </c>
      <c r="X77" s="57">
        <v>0.05</v>
      </c>
      <c r="Y77" s="57">
        <f t="shared" si="4"/>
        <v>24.8171</v>
      </c>
      <c r="Z77" s="57">
        <v>0.7</v>
      </c>
      <c r="AC77" s="57">
        <f>AD77*61.01724</f>
        <v>115.932756</v>
      </c>
      <c r="AD77" s="57">
        <v>1.9</v>
      </c>
      <c r="AG77" s="57">
        <v>95</v>
      </c>
      <c r="AI77" s="57">
        <v>1.3</v>
      </c>
    </row>
    <row r="78" spans="1:38" s="57" customFormat="1" ht="12" customHeight="1" x14ac:dyDescent="0.25">
      <c r="A78" s="53" t="s">
        <v>23</v>
      </c>
      <c r="B78" s="54" t="s">
        <v>436</v>
      </c>
      <c r="C78" s="55"/>
      <c r="D78" s="56">
        <v>1</v>
      </c>
      <c r="E78" s="56" t="s">
        <v>37</v>
      </c>
      <c r="F78" s="56" t="s">
        <v>24</v>
      </c>
      <c r="G78" s="56">
        <v>27</v>
      </c>
      <c r="H78" s="56"/>
      <c r="I78" s="56" t="s">
        <v>173</v>
      </c>
      <c r="J78" s="56"/>
      <c r="K78" s="56"/>
      <c r="L78" s="57" t="s">
        <v>175</v>
      </c>
      <c r="M78" s="57" t="s">
        <v>174</v>
      </c>
      <c r="N78" s="57">
        <v>16</v>
      </c>
      <c r="O78" s="57">
        <v>20</v>
      </c>
      <c r="AI78" s="57">
        <v>0.2</v>
      </c>
    </row>
    <row r="79" spans="1:38" s="57" customFormat="1" ht="12" customHeight="1" x14ac:dyDescent="0.25">
      <c r="A79" s="53" t="s">
        <v>23</v>
      </c>
      <c r="B79" s="54" t="s">
        <v>415</v>
      </c>
      <c r="C79" s="55" t="s">
        <v>125</v>
      </c>
      <c r="D79" s="56">
        <v>1</v>
      </c>
      <c r="E79" s="56" t="s">
        <v>118</v>
      </c>
      <c r="F79" s="56" t="s">
        <v>11</v>
      </c>
      <c r="G79" s="56">
        <v>65.849999999999994</v>
      </c>
      <c r="H79" s="56"/>
      <c r="I79" s="55" t="s">
        <v>602</v>
      </c>
      <c r="J79" s="56"/>
      <c r="K79" s="56"/>
      <c r="L79" s="57" t="s">
        <v>244</v>
      </c>
      <c r="M79" s="57" t="s">
        <v>17</v>
      </c>
      <c r="O79" s="57">
        <v>15</v>
      </c>
      <c r="P79" s="57">
        <v>8.1999999999999993</v>
      </c>
      <c r="Q79" s="57">
        <f>R79*40.08</f>
        <v>40.08</v>
      </c>
      <c r="R79" s="57">
        <v>1</v>
      </c>
      <c r="S79" s="57">
        <f>T79*24.305</f>
        <v>4.8610000000000007</v>
      </c>
      <c r="T79" s="57">
        <v>0.2</v>
      </c>
      <c r="U79" s="57">
        <f>V79*22.9898</f>
        <v>13.79388</v>
      </c>
      <c r="V79" s="57">
        <v>0.6</v>
      </c>
      <c r="W79" s="57">
        <f>39.098*X79</f>
        <v>1.9549000000000001</v>
      </c>
      <c r="X79" s="57">
        <v>0.05</v>
      </c>
      <c r="Y79" s="57">
        <f>Z79*35.453</f>
        <v>24.8171</v>
      </c>
      <c r="Z79" s="57">
        <v>0.7</v>
      </c>
      <c r="AC79" s="57">
        <f>AD79*61.01724</f>
        <v>115.932756</v>
      </c>
      <c r="AD79" s="57">
        <v>1.9</v>
      </c>
      <c r="AG79" s="57">
        <v>95</v>
      </c>
      <c r="AI79" s="57">
        <v>1.3</v>
      </c>
    </row>
    <row r="80" spans="1:38" s="57" customFormat="1" ht="12" customHeight="1" x14ac:dyDescent="0.25">
      <c r="A80" s="53" t="s">
        <v>23</v>
      </c>
      <c r="B80" s="57" t="s">
        <v>369</v>
      </c>
      <c r="C80" s="55" t="s">
        <v>371</v>
      </c>
      <c r="D80" s="56">
        <v>1</v>
      </c>
      <c r="E80" s="56" t="s">
        <v>118</v>
      </c>
      <c r="F80" s="56" t="s">
        <v>24</v>
      </c>
      <c r="G80" s="56">
        <v>420</v>
      </c>
      <c r="H80" s="56"/>
      <c r="I80" s="56" t="s">
        <v>370</v>
      </c>
      <c r="J80" s="56"/>
      <c r="K80" s="56"/>
      <c r="N80" s="57">
        <v>44.7</v>
      </c>
      <c r="O80" s="57">
        <v>17.2</v>
      </c>
      <c r="P80" s="57">
        <v>7.39</v>
      </c>
      <c r="Q80" s="57">
        <v>13.6</v>
      </c>
      <c r="S80" s="57">
        <v>2.9</v>
      </c>
      <c r="U80" s="57">
        <v>1.5</v>
      </c>
      <c r="W80" s="57">
        <v>0.6</v>
      </c>
      <c r="Y80" s="57">
        <v>1.2</v>
      </c>
      <c r="AA80" s="57">
        <v>3.4</v>
      </c>
      <c r="AG80" s="57">
        <v>43</v>
      </c>
      <c r="AI80" s="57">
        <v>1.8</v>
      </c>
      <c r="AL80" s="57" t="s">
        <v>382</v>
      </c>
    </row>
    <row r="81" spans="1:38" ht="12" customHeight="1" x14ac:dyDescent="0.25">
      <c r="A81" s="23" t="s">
        <v>23</v>
      </c>
      <c r="B81" s="2" t="s">
        <v>369</v>
      </c>
      <c r="C81" s="11" t="s">
        <v>371</v>
      </c>
      <c r="D81" s="12">
        <v>1</v>
      </c>
      <c r="E81" s="12" t="s">
        <v>118</v>
      </c>
      <c r="F81" s="12" t="s">
        <v>24</v>
      </c>
      <c r="G81" s="12">
        <v>3160</v>
      </c>
      <c r="I81" s="12" t="s">
        <v>137</v>
      </c>
      <c r="L81" s="2" t="s">
        <v>139</v>
      </c>
      <c r="M81" s="2" t="s">
        <v>17</v>
      </c>
      <c r="N81" s="2">
        <v>44.3</v>
      </c>
      <c r="O81" s="2">
        <v>20</v>
      </c>
      <c r="P81" s="2" t="s">
        <v>143</v>
      </c>
      <c r="AG81" s="2">
        <v>43</v>
      </c>
    </row>
    <row r="82" spans="1:38" s="57" customFormat="1" ht="12" customHeight="1" x14ac:dyDescent="0.25">
      <c r="A82" s="53" t="s">
        <v>23</v>
      </c>
      <c r="B82" s="54" t="s">
        <v>417</v>
      </c>
      <c r="C82" s="61" t="s">
        <v>141</v>
      </c>
      <c r="D82" s="56">
        <v>1</v>
      </c>
      <c r="E82" s="56" t="s">
        <v>118</v>
      </c>
      <c r="F82" s="56" t="s">
        <v>24</v>
      </c>
      <c r="G82" s="56">
        <v>4.7</v>
      </c>
      <c r="H82" s="56"/>
      <c r="I82" s="56" t="s">
        <v>137</v>
      </c>
      <c r="J82" s="56"/>
      <c r="K82" s="56"/>
      <c r="L82" s="57" t="s">
        <v>139</v>
      </c>
      <c r="M82" s="57" t="s">
        <v>17</v>
      </c>
      <c r="N82" s="57">
        <v>44.3</v>
      </c>
      <c r="O82" s="57">
        <v>19.899999999999999</v>
      </c>
      <c r="P82" s="57" t="s">
        <v>143</v>
      </c>
      <c r="AG82" s="57">
        <v>43</v>
      </c>
    </row>
    <row r="83" spans="1:38" s="57" customFormat="1" ht="12" customHeight="1" x14ac:dyDescent="0.25">
      <c r="A83" s="53" t="s">
        <v>23</v>
      </c>
      <c r="B83" s="54" t="s">
        <v>427</v>
      </c>
      <c r="C83" s="55" t="s">
        <v>128</v>
      </c>
      <c r="D83" s="56">
        <v>1</v>
      </c>
      <c r="E83" s="56" t="s">
        <v>118</v>
      </c>
      <c r="F83" s="56" t="s">
        <v>11</v>
      </c>
      <c r="G83" s="56">
        <v>29</v>
      </c>
      <c r="H83" s="56"/>
      <c r="I83" s="56" t="s">
        <v>135</v>
      </c>
      <c r="J83" s="56"/>
      <c r="K83" s="56"/>
      <c r="M83" s="57" t="s">
        <v>17</v>
      </c>
      <c r="N83" s="57">
        <v>44.7</v>
      </c>
      <c r="O83" s="57">
        <v>17.2</v>
      </c>
      <c r="P83" s="57">
        <v>7.39</v>
      </c>
      <c r="Q83" s="57">
        <v>13.6</v>
      </c>
      <c r="S83" s="57">
        <v>2.9</v>
      </c>
      <c r="U83" s="57">
        <v>1.5</v>
      </c>
      <c r="W83" s="57">
        <v>0.6</v>
      </c>
      <c r="Y83" s="57">
        <v>1.2</v>
      </c>
      <c r="AA83" s="57">
        <v>3.4</v>
      </c>
      <c r="AG83" s="57">
        <v>44.7</v>
      </c>
      <c r="AI83" s="57">
        <v>1.8</v>
      </c>
      <c r="AL83" s="57" t="s">
        <v>381</v>
      </c>
    </row>
    <row r="84" spans="1:38" s="53" customFormat="1" ht="12" customHeight="1" x14ac:dyDescent="0.25">
      <c r="A84" s="53" t="s">
        <v>23</v>
      </c>
      <c r="B84" s="62" t="s">
        <v>428</v>
      </c>
      <c r="C84" s="63" t="s">
        <v>125</v>
      </c>
      <c r="D84" s="64">
        <v>1</v>
      </c>
      <c r="E84" s="64" t="s">
        <v>118</v>
      </c>
      <c r="F84" s="64" t="s">
        <v>11</v>
      </c>
      <c r="G84" s="64">
        <v>560</v>
      </c>
      <c r="H84" s="64"/>
      <c r="I84" s="64" t="s">
        <v>135</v>
      </c>
      <c r="J84" s="64"/>
      <c r="K84" s="64"/>
      <c r="M84" s="53" t="s">
        <v>17</v>
      </c>
      <c r="N84" s="53">
        <v>44.7</v>
      </c>
      <c r="O84" s="53">
        <v>17.2</v>
      </c>
      <c r="P84" s="53">
        <v>7.39</v>
      </c>
      <c r="Q84" s="53">
        <v>13.6</v>
      </c>
      <c r="S84" s="53">
        <v>2.9</v>
      </c>
      <c r="U84" s="53">
        <v>1.5</v>
      </c>
      <c r="W84" s="53">
        <v>0.6</v>
      </c>
      <c r="Y84" s="53">
        <v>1.2</v>
      </c>
      <c r="AA84" s="53">
        <v>3.4</v>
      </c>
      <c r="AG84" s="53">
        <v>43</v>
      </c>
      <c r="AI84" s="53">
        <v>1.8</v>
      </c>
      <c r="AL84" s="53" t="s">
        <v>382</v>
      </c>
    </row>
    <row r="85" spans="1:38" s="57" customFormat="1" ht="12" customHeight="1" x14ac:dyDescent="0.25">
      <c r="A85" s="53" t="s">
        <v>7</v>
      </c>
      <c r="B85" s="54" t="s">
        <v>429</v>
      </c>
      <c r="C85" s="55" t="s">
        <v>124</v>
      </c>
      <c r="D85" s="56">
        <v>1</v>
      </c>
      <c r="E85" s="56" t="s">
        <v>118</v>
      </c>
      <c r="F85" s="56" t="s">
        <v>11</v>
      </c>
      <c r="G85" s="56">
        <v>17.3</v>
      </c>
      <c r="H85" s="56"/>
      <c r="I85" s="56" t="s">
        <v>134</v>
      </c>
      <c r="J85" s="56"/>
      <c r="K85" s="56"/>
      <c r="L85" s="57" t="s">
        <v>139</v>
      </c>
      <c r="M85" s="57" t="s">
        <v>17</v>
      </c>
      <c r="N85" s="57">
        <v>44.4</v>
      </c>
      <c r="O85" s="57">
        <v>23.1</v>
      </c>
      <c r="P85" s="57">
        <v>7.25</v>
      </c>
      <c r="Q85" s="57">
        <v>13.6</v>
      </c>
      <c r="S85" s="57">
        <v>2.9</v>
      </c>
      <c r="U85" s="57">
        <v>1.5</v>
      </c>
      <c r="W85" s="57">
        <v>0.6</v>
      </c>
      <c r="Y85" s="57">
        <v>1.2</v>
      </c>
      <c r="AA85" s="57">
        <v>3.4</v>
      </c>
      <c r="AG85" s="57">
        <v>44.7</v>
      </c>
      <c r="AI85" s="57">
        <v>1.8</v>
      </c>
      <c r="AL85" s="57" t="s">
        <v>381</v>
      </c>
    </row>
    <row r="86" spans="1:38" s="57" customFormat="1" ht="12" customHeight="1" x14ac:dyDescent="0.25">
      <c r="A86" s="53" t="s">
        <v>7</v>
      </c>
      <c r="B86" s="54" t="s">
        <v>430</v>
      </c>
      <c r="C86" s="61" t="s">
        <v>140</v>
      </c>
      <c r="D86" s="56">
        <v>1</v>
      </c>
      <c r="E86" s="56" t="s">
        <v>118</v>
      </c>
      <c r="F86" s="56" t="s">
        <v>11</v>
      </c>
      <c r="G86" s="56">
        <v>10.7</v>
      </c>
      <c r="H86" s="56"/>
      <c r="I86" s="56" t="s">
        <v>137</v>
      </c>
      <c r="J86" s="56"/>
      <c r="K86" s="56"/>
      <c r="L86" s="57" t="s">
        <v>139</v>
      </c>
      <c r="M86" s="57" t="s">
        <v>17</v>
      </c>
      <c r="N86" s="57">
        <v>44.3</v>
      </c>
      <c r="O86" s="57">
        <v>24.7</v>
      </c>
      <c r="P86" s="57" t="s">
        <v>143</v>
      </c>
      <c r="AG86" s="57">
        <v>43</v>
      </c>
    </row>
    <row r="87" spans="1:38" s="57" customFormat="1" ht="12" customHeight="1" x14ac:dyDescent="0.25">
      <c r="A87" s="53" t="s">
        <v>7</v>
      </c>
      <c r="B87" s="54" t="s">
        <v>431</v>
      </c>
      <c r="C87" s="55" t="s">
        <v>129</v>
      </c>
      <c r="D87" s="56">
        <v>1</v>
      </c>
      <c r="E87" s="56" t="s">
        <v>118</v>
      </c>
      <c r="F87" s="56" t="s">
        <v>11</v>
      </c>
      <c r="G87" s="56">
        <v>13</v>
      </c>
      <c r="H87" s="56"/>
      <c r="I87" s="56" t="s">
        <v>135</v>
      </c>
      <c r="J87" s="56"/>
      <c r="K87" s="56"/>
      <c r="M87" s="57" t="s">
        <v>17</v>
      </c>
      <c r="N87" s="57">
        <v>44.7</v>
      </c>
      <c r="O87" s="57">
        <v>17.2</v>
      </c>
      <c r="P87" s="57">
        <v>7.39</v>
      </c>
      <c r="Q87" s="57">
        <v>13.6</v>
      </c>
      <c r="S87" s="57">
        <v>2.9</v>
      </c>
      <c r="U87" s="57">
        <v>1.5</v>
      </c>
      <c r="W87" s="57">
        <v>0.6</v>
      </c>
      <c r="Y87" s="57">
        <v>1.2</v>
      </c>
      <c r="AA87" s="57">
        <v>3.4</v>
      </c>
      <c r="AG87" s="57">
        <v>44.7</v>
      </c>
      <c r="AI87" s="57">
        <v>1.8</v>
      </c>
      <c r="AL87" s="57" t="s">
        <v>381</v>
      </c>
    </row>
    <row r="88" spans="1:38" s="57" customFormat="1" ht="12" customHeight="1" x14ac:dyDescent="0.25">
      <c r="A88" s="53" t="s">
        <v>7</v>
      </c>
      <c r="B88" s="54" t="s">
        <v>414</v>
      </c>
      <c r="C88" s="55" t="s">
        <v>277</v>
      </c>
      <c r="D88" s="56">
        <v>1</v>
      </c>
      <c r="E88" s="56" t="s">
        <v>118</v>
      </c>
      <c r="F88" s="56" t="s">
        <v>11</v>
      </c>
      <c r="G88" s="56">
        <v>34.4</v>
      </c>
      <c r="H88" s="56"/>
      <c r="I88" s="56" t="s">
        <v>276</v>
      </c>
      <c r="J88" s="56"/>
      <c r="K88" s="56"/>
      <c r="L88" s="57" t="s">
        <v>278</v>
      </c>
      <c r="M88" s="57" t="s">
        <v>17</v>
      </c>
      <c r="O88" s="57">
        <v>14</v>
      </c>
      <c r="Q88" s="57">
        <f>R88*40.08</f>
        <v>4.0079999999999998E-2</v>
      </c>
      <c r="R88" s="57">
        <v>1E-3</v>
      </c>
      <c r="S88" s="57" t="e">
        <f>T88*24.305</f>
        <v>#VALUE!</v>
      </c>
      <c r="T88" s="57" t="s">
        <v>279</v>
      </c>
      <c r="U88" s="57">
        <f>V88*22.9898</f>
        <v>1.1494899999999999</v>
      </c>
      <c r="V88" s="57">
        <v>0.05</v>
      </c>
      <c r="W88" s="57">
        <f>39.098*X88</f>
        <v>0.39097999999999999</v>
      </c>
      <c r="X88" s="57">
        <v>0.01</v>
      </c>
      <c r="Y88" s="57">
        <f>Z88*35.453</f>
        <v>0.35453000000000001</v>
      </c>
      <c r="Z88" s="57">
        <v>0.01</v>
      </c>
      <c r="AI88" s="57">
        <v>1.3</v>
      </c>
    </row>
    <row r="89" spans="1:38" s="57" customFormat="1" ht="12" customHeight="1" x14ac:dyDescent="0.25">
      <c r="A89" s="53" t="s">
        <v>7</v>
      </c>
      <c r="B89" s="54" t="s">
        <v>416</v>
      </c>
      <c r="C89" s="55" t="s">
        <v>117</v>
      </c>
      <c r="D89" s="56">
        <v>1</v>
      </c>
      <c r="E89" s="56" t="s">
        <v>118</v>
      </c>
      <c r="F89" s="56" t="s">
        <v>11</v>
      </c>
      <c r="G89" s="56">
        <v>1.48</v>
      </c>
      <c r="H89" s="56"/>
      <c r="I89" s="56" t="s">
        <v>368</v>
      </c>
      <c r="J89" s="56"/>
      <c r="K89" s="56"/>
      <c r="N89" s="58">
        <v>11.8</v>
      </c>
      <c r="O89" s="57">
        <v>13</v>
      </c>
      <c r="P89" s="57">
        <v>9.3000000000000007</v>
      </c>
      <c r="Q89" s="57">
        <v>4.2</v>
      </c>
      <c r="S89" s="57">
        <v>0.3</v>
      </c>
      <c r="W89" s="57">
        <v>0.56999999999999995</v>
      </c>
      <c r="Y89" s="57">
        <v>0.56999999999999995</v>
      </c>
      <c r="AA89" s="57">
        <v>1.2</v>
      </c>
      <c r="AG89" s="57">
        <v>140</v>
      </c>
      <c r="AI89" s="57">
        <v>0.3</v>
      </c>
    </row>
    <row r="90" spans="1:38" ht="12" customHeight="1" x14ac:dyDescent="0.25">
      <c r="A90" s="23" t="s">
        <v>7</v>
      </c>
      <c r="B90" s="4" t="s">
        <v>416</v>
      </c>
      <c r="C90" s="11" t="s">
        <v>117</v>
      </c>
      <c r="D90" s="12">
        <v>1</v>
      </c>
      <c r="E90" s="12" t="s">
        <v>118</v>
      </c>
      <c r="F90" s="12" t="s">
        <v>11</v>
      </c>
      <c r="G90" s="12">
        <v>2.4209999999999998</v>
      </c>
      <c r="I90" s="12" t="s">
        <v>368</v>
      </c>
      <c r="N90" s="17">
        <v>12.2</v>
      </c>
      <c r="O90" s="2">
        <v>10</v>
      </c>
      <c r="P90" s="2">
        <v>9.1999999999999993</v>
      </c>
      <c r="Q90" s="2">
        <v>4.4000000000000004</v>
      </c>
      <c r="S90" s="2">
        <v>0.3</v>
      </c>
      <c r="W90" s="2">
        <v>22.2</v>
      </c>
      <c r="Y90" s="2">
        <v>20.170000000000002</v>
      </c>
      <c r="AA90" s="2">
        <v>1.2</v>
      </c>
      <c r="AG90" s="2">
        <v>140</v>
      </c>
      <c r="AI90" s="2">
        <v>0.3</v>
      </c>
    </row>
    <row r="91" spans="1:38" ht="12" customHeight="1" x14ac:dyDescent="0.25">
      <c r="A91" s="23" t="s">
        <v>7</v>
      </c>
      <c r="B91" s="4" t="s">
        <v>416</v>
      </c>
      <c r="C91" s="11" t="s">
        <v>117</v>
      </c>
      <c r="D91" s="12">
        <v>1</v>
      </c>
      <c r="E91" s="12" t="s">
        <v>118</v>
      </c>
      <c r="F91" s="12" t="s">
        <v>11</v>
      </c>
      <c r="G91" s="12">
        <v>3.39</v>
      </c>
      <c r="I91" s="12" t="s">
        <v>368</v>
      </c>
      <c r="N91" s="17">
        <v>13.3</v>
      </c>
      <c r="O91" s="2">
        <v>13</v>
      </c>
      <c r="P91" s="2">
        <v>9.1</v>
      </c>
      <c r="Q91" s="2">
        <v>4.8</v>
      </c>
      <c r="S91" s="2">
        <v>0.3</v>
      </c>
      <c r="W91" s="2">
        <v>4.2</v>
      </c>
      <c r="Y91" s="2">
        <v>3.79</v>
      </c>
      <c r="AA91" s="2">
        <v>1.2</v>
      </c>
      <c r="AG91" s="2">
        <v>140</v>
      </c>
      <c r="AI91" s="2">
        <v>0.3</v>
      </c>
    </row>
    <row r="92" spans="1:38" ht="12" customHeight="1" x14ac:dyDescent="0.25">
      <c r="A92" s="23" t="s">
        <v>7</v>
      </c>
      <c r="B92" s="4" t="s">
        <v>416</v>
      </c>
      <c r="C92" s="11" t="s">
        <v>117</v>
      </c>
      <c r="D92" s="12">
        <v>1</v>
      </c>
      <c r="E92" s="12" t="s">
        <v>118</v>
      </c>
      <c r="F92" s="12" t="s">
        <v>11</v>
      </c>
      <c r="G92" s="12">
        <v>3.5790000000000002</v>
      </c>
      <c r="I92" s="12" t="s">
        <v>368</v>
      </c>
      <c r="N92" s="17">
        <v>24</v>
      </c>
      <c r="O92" s="2">
        <v>13</v>
      </c>
      <c r="P92" s="2">
        <v>8.8000000000000007</v>
      </c>
      <c r="Q92" s="2">
        <v>9.1</v>
      </c>
      <c r="S92" s="2">
        <v>0.3</v>
      </c>
      <c r="W92" s="2">
        <v>0.6</v>
      </c>
      <c r="Y92" s="2">
        <v>0.6</v>
      </c>
      <c r="AA92" s="2">
        <v>1.2</v>
      </c>
      <c r="AG92" s="2">
        <v>140</v>
      </c>
      <c r="AI92" s="2">
        <v>0.3</v>
      </c>
    </row>
    <row r="93" spans="1:38" ht="12" customHeight="1" x14ac:dyDescent="0.25">
      <c r="A93" s="23" t="s">
        <v>7</v>
      </c>
      <c r="B93" s="4" t="s">
        <v>416</v>
      </c>
      <c r="C93" s="11" t="s">
        <v>117</v>
      </c>
      <c r="D93" s="12">
        <v>1</v>
      </c>
      <c r="E93" s="12" t="s">
        <v>118</v>
      </c>
      <c r="F93" s="12" t="s">
        <v>11</v>
      </c>
      <c r="G93" s="12">
        <v>3.7639999999999998</v>
      </c>
      <c r="I93" s="12" t="s">
        <v>368</v>
      </c>
      <c r="N93" s="17">
        <v>13.6</v>
      </c>
      <c r="O93" s="2">
        <v>11</v>
      </c>
      <c r="P93" s="2">
        <v>9</v>
      </c>
      <c r="Q93" s="2">
        <v>5</v>
      </c>
      <c r="S93" s="2">
        <v>0.3</v>
      </c>
      <c r="W93" s="2">
        <v>49.9</v>
      </c>
      <c r="Y93" s="2">
        <v>45.38</v>
      </c>
      <c r="AA93" s="2">
        <v>1.2</v>
      </c>
      <c r="AG93" s="2">
        <v>140</v>
      </c>
      <c r="AI93" s="2">
        <v>0.3</v>
      </c>
    </row>
    <row r="94" spans="1:38" ht="12" customHeight="1" x14ac:dyDescent="0.25">
      <c r="A94" s="23" t="s">
        <v>7</v>
      </c>
      <c r="B94" s="4" t="s">
        <v>416</v>
      </c>
      <c r="C94" s="11" t="s">
        <v>117</v>
      </c>
      <c r="D94" s="12">
        <v>1</v>
      </c>
      <c r="E94" s="12" t="s">
        <v>118</v>
      </c>
      <c r="F94" s="12" t="s">
        <v>11</v>
      </c>
      <c r="G94" s="12">
        <v>5.3</v>
      </c>
      <c r="I94" s="12" t="s">
        <v>131</v>
      </c>
      <c r="L94" s="2" t="s">
        <v>21</v>
      </c>
      <c r="M94" s="2" t="s">
        <v>17</v>
      </c>
      <c r="N94" s="2">
        <v>31</v>
      </c>
      <c r="O94" s="2">
        <v>9.6999999999999993</v>
      </c>
      <c r="P94" s="2">
        <v>6.8</v>
      </c>
      <c r="Q94" s="2">
        <v>9.1910000000000007</v>
      </c>
      <c r="S94" s="2">
        <v>2.3062100000000001</v>
      </c>
      <c r="U94" s="2">
        <v>7.9989999999999997</v>
      </c>
      <c r="W94" s="2">
        <v>1.149</v>
      </c>
      <c r="Y94" s="2">
        <v>2.9359500000000001</v>
      </c>
      <c r="AA94" s="2">
        <v>2.0424000000000002</v>
      </c>
      <c r="AG94" s="2">
        <v>28</v>
      </c>
      <c r="AI94" s="2">
        <v>0.3</v>
      </c>
      <c r="AL94" s="16" t="s">
        <v>410</v>
      </c>
    </row>
    <row r="95" spans="1:38" ht="12" customHeight="1" x14ac:dyDescent="0.25">
      <c r="A95" s="23" t="s">
        <v>7</v>
      </c>
      <c r="B95" s="4" t="s">
        <v>416</v>
      </c>
      <c r="C95" s="11" t="s">
        <v>117</v>
      </c>
      <c r="D95" s="12">
        <v>1</v>
      </c>
      <c r="E95" s="12" t="s">
        <v>118</v>
      </c>
      <c r="F95" s="12" t="s">
        <v>11</v>
      </c>
      <c r="G95" s="12">
        <v>5.5709999999999997</v>
      </c>
      <c r="I95" s="12" t="s">
        <v>368</v>
      </c>
      <c r="N95" s="17">
        <v>17.600000000000001</v>
      </c>
      <c r="O95" s="2">
        <v>11</v>
      </c>
      <c r="P95" s="2">
        <v>9.3000000000000007</v>
      </c>
      <c r="Q95" s="2">
        <v>6.6</v>
      </c>
      <c r="S95" s="2">
        <v>0.3</v>
      </c>
      <c r="W95" s="2">
        <v>0.6</v>
      </c>
      <c r="Y95" s="2">
        <v>0.6</v>
      </c>
      <c r="AA95" s="2">
        <v>1.2</v>
      </c>
      <c r="AG95" s="2">
        <v>140</v>
      </c>
      <c r="AI95" s="2">
        <v>2.6</v>
      </c>
    </row>
    <row r="96" spans="1:38" ht="12" customHeight="1" x14ac:dyDescent="0.25">
      <c r="A96" s="23" t="s">
        <v>7</v>
      </c>
      <c r="B96" s="4" t="s">
        <v>416</v>
      </c>
      <c r="C96" s="11" t="s">
        <v>117</v>
      </c>
      <c r="D96" s="12">
        <v>1</v>
      </c>
      <c r="E96" s="12" t="s">
        <v>118</v>
      </c>
      <c r="F96" s="12" t="s">
        <v>11</v>
      </c>
      <c r="G96" s="12">
        <v>6</v>
      </c>
      <c r="I96" s="12" t="s">
        <v>135</v>
      </c>
      <c r="M96" s="2" t="s">
        <v>17</v>
      </c>
      <c r="N96" s="2">
        <v>44.7</v>
      </c>
      <c r="O96" s="2">
        <v>17.2</v>
      </c>
      <c r="P96" s="2">
        <v>7.39</v>
      </c>
      <c r="Q96" s="2">
        <v>13.6</v>
      </c>
      <c r="S96" s="2">
        <v>2.9</v>
      </c>
      <c r="U96" s="2">
        <v>1.5</v>
      </c>
      <c r="W96" s="2">
        <v>0.6</v>
      </c>
      <c r="Y96" s="2">
        <v>1.2</v>
      </c>
      <c r="AA96" s="2">
        <v>3.4</v>
      </c>
      <c r="AG96" s="2">
        <v>43</v>
      </c>
      <c r="AI96" s="2">
        <v>1.8</v>
      </c>
      <c r="AL96" s="16" t="s">
        <v>409</v>
      </c>
    </row>
    <row r="97" spans="1:38" ht="12" customHeight="1" x14ac:dyDescent="0.25">
      <c r="A97" s="23" t="s">
        <v>7</v>
      </c>
      <c r="B97" s="4" t="s">
        <v>416</v>
      </c>
      <c r="C97" s="11" t="s">
        <v>117</v>
      </c>
      <c r="D97" s="12">
        <v>1</v>
      </c>
      <c r="E97" s="12" t="s">
        <v>118</v>
      </c>
      <c r="F97" s="12" t="s">
        <v>11</v>
      </c>
      <c r="G97" s="12">
        <v>6.2</v>
      </c>
      <c r="I97" s="12" t="s">
        <v>131</v>
      </c>
      <c r="L97" s="2" t="s">
        <v>21</v>
      </c>
      <c r="M97" s="2" t="s">
        <v>17</v>
      </c>
      <c r="N97" s="2">
        <v>20</v>
      </c>
      <c r="O97" s="2">
        <v>11.4</v>
      </c>
      <c r="P97" s="2">
        <v>6.6</v>
      </c>
      <c r="Q97" s="2">
        <v>7.992</v>
      </c>
      <c r="S97" s="2">
        <v>2.0053999999999998</v>
      </c>
      <c r="U97" s="2">
        <v>6.9560000000000004</v>
      </c>
      <c r="W97" s="2">
        <v>0.999</v>
      </c>
      <c r="Y97" s="2">
        <v>2.5529999999999999</v>
      </c>
      <c r="AA97" s="2">
        <v>1.776</v>
      </c>
      <c r="AG97" s="2">
        <v>20</v>
      </c>
      <c r="AI97" s="2">
        <v>0.3</v>
      </c>
      <c r="AL97" s="16" t="s">
        <v>410</v>
      </c>
    </row>
    <row r="98" spans="1:38" ht="12" customHeight="1" x14ac:dyDescent="0.25">
      <c r="A98" s="23" t="s">
        <v>7</v>
      </c>
      <c r="B98" s="4" t="s">
        <v>416</v>
      </c>
      <c r="C98" s="11" t="s">
        <v>117</v>
      </c>
      <c r="D98" s="12">
        <v>1</v>
      </c>
      <c r="E98" s="12" t="s">
        <v>118</v>
      </c>
      <c r="F98" s="12" t="s">
        <v>11</v>
      </c>
      <c r="G98" s="12">
        <v>6.9</v>
      </c>
      <c r="I98" s="12" t="s">
        <v>254</v>
      </c>
      <c r="L98" s="2" t="s">
        <v>267</v>
      </c>
      <c r="M98" s="2" t="s">
        <v>17</v>
      </c>
      <c r="N98" s="2">
        <v>46.1</v>
      </c>
      <c r="P98" s="2">
        <v>7.6</v>
      </c>
      <c r="Q98" s="2">
        <f>R98*40.08</f>
        <v>11.6</v>
      </c>
      <c r="R98" s="20">
        <v>0.28942115768463073</v>
      </c>
      <c r="S98" s="2">
        <f>T98*24.305</f>
        <v>4.0999999999999996</v>
      </c>
      <c r="T98" s="20">
        <v>0.16868957004731536</v>
      </c>
      <c r="U98" s="2">
        <f>V98*22.9898</f>
        <v>6.3</v>
      </c>
      <c r="V98" s="20">
        <v>0.27403457185360464</v>
      </c>
      <c r="W98" s="2">
        <f>39.098*X98</f>
        <v>0.8</v>
      </c>
      <c r="X98" s="20">
        <v>2.0461404675430971E-2</v>
      </c>
      <c r="Y98" s="2">
        <f>Z98*35.453</f>
        <v>11.1</v>
      </c>
      <c r="Z98" s="20">
        <v>0.31309057061461648</v>
      </c>
      <c r="AA98" s="2">
        <f>AB98*96.0616</f>
        <v>3.9999833440902752</v>
      </c>
      <c r="AB98" s="20">
        <v>4.1639774312423231E-2</v>
      </c>
      <c r="AC98" s="2">
        <f>AD98*61.01724</f>
        <v>89.507899488025998</v>
      </c>
      <c r="AD98" s="20">
        <v>1.4669280270301639</v>
      </c>
      <c r="AF98" s="5"/>
      <c r="AG98" s="6">
        <v>37.299999999999997</v>
      </c>
      <c r="AH98" s="5"/>
    </row>
    <row r="99" spans="1:38" ht="12" customHeight="1" x14ac:dyDescent="0.25">
      <c r="A99" s="23" t="s">
        <v>7</v>
      </c>
      <c r="B99" s="4" t="s">
        <v>416</v>
      </c>
      <c r="C99" s="11" t="s">
        <v>117</v>
      </c>
      <c r="D99" s="12">
        <v>1</v>
      </c>
      <c r="E99" s="12" t="s">
        <v>118</v>
      </c>
      <c r="F99" s="12" t="s">
        <v>11</v>
      </c>
      <c r="G99" s="12">
        <v>7.5</v>
      </c>
      <c r="I99" s="12" t="s">
        <v>275</v>
      </c>
      <c r="L99" s="2" t="s">
        <v>18</v>
      </c>
      <c r="M99" s="2" t="s">
        <v>17</v>
      </c>
      <c r="O99" s="2">
        <v>17</v>
      </c>
      <c r="P99" s="2">
        <v>6.2</v>
      </c>
      <c r="Q99" s="2">
        <f>R99*40.08</f>
        <v>1.9078079999999999</v>
      </c>
      <c r="R99" s="2">
        <v>4.7600000000000003E-2</v>
      </c>
      <c r="S99" s="2">
        <f>T99*24.305</f>
        <v>0.1142335</v>
      </c>
      <c r="T99" s="2">
        <v>4.7000000000000002E-3</v>
      </c>
      <c r="U99" s="2">
        <f>V99*22.9898</f>
        <v>1.92884422</v>
      </c>
      <c r="V99" s="2">
        <v>8.3900000000000002E-2</v>
      </c>
      <c r="W99" s="2">
        <f>39.098*X99</f>
        <v>0.4261682</v>
      </c>
      <c r="X99" s="2">
        <v>1.09E-2</v>
      </c>
      <c r="Y99" s="2">
        <f>Z99*35.453</f>
        <v>2.4037134</v>
      </c>
      <c r="Z99" s="2">
        <v>6.7799999999999999E-2</v>
      </c>
      <c r="AG99" s="2">
        <v>8.25</v>
      </c>
    </row>
    <row r="100" spans="1:38" ht="12" customHeight="1" x14ac:dyDescent="0.25">
      <c r="A100" s="23" t="s">
        <v>7</v>
      </c>
      <c r="B100" s="4" t="s">
        <v>416</v>
      </c>
      <c r="C100" s="11" t="s">
        <v>117</v>
      </c>
      <c r="D100" s="12">
        <v>1</v>
      </c>
      <c r="E100" s="12" t="s">
        <v>118</v>
      </c>
      <c r="F100" s="12" t="s">
        <v>11</v>
      </c>
      <c r="G100" s="12">
        <v>7.6</v>
      </c>
      <c r="I100" s="12" t="s">
        <v>282</v>
      </c>
      <c r="L100" s="2" t="s">
        <v>244</v>
      </c>
      <c r="M100" s="2" t="s">
        <v>17</v>
      </c>
      <c r="N100" s="2">
        <v>120</v>
      </c>
      <c r="O100" s="2">
        <v>15</v>
      </c>
      <c r="P100" s="2">
        <v>8</v>
      </c>
      <c r="Q100" s="2">
        <f>R100*40.08</f>
        <v>40.08</v>
      </c>
      <c r="R100" s="2">
        <v>1</v>
      </c>
      <c r="S100" s="2">
        <f>T100*24.305</f>
        <v>4.8610000000000007</v>
      </c>
      <c r="T100" s="2">
        <v>0.2</v>
      </c>
      <c r="U100" s="2">
        <f>V100*22.9898</f>
        <v>13.79388</v>
      </c>
      <c r="V100" s="2">
        <v>0.6</v>
      </c>
      <c r="W100" s="2">
        <f>39.098*X100</f>
        <v>1.9549000000000001</v>
      </c>
      <c r="X100" s="2">
        <v>0.05</v>
      </c>
      <c r="Y100" s="2">
        <f>Z100*35.453</f>
        <v>24.8171</v>
      </c>
      <c r="Z100" s="2">
        <v>0.7</v>
      </c>
      <c r="AC100" s="2">
        <f>AD100*61.01724</f>
        <v>115.932756</v>
      </c>
      <c r="AD100" s="2">
        <v>1.9</v>
      </c>
      <c r="AG100" s="2">
        <v>95</v>
      </c>
      <c r="AI100" s="2">
        <v>1.3</v>
      </c>
    </row>
    <row r="101" spans="1:38" ht="12" customHeight="1" x14ac:dyDescent="0.25">
      <c r="A101" s="23" t="s">
        <v>7</v>
      </c>
      <c r="B101" s="4" t="s">
        <v>416</v>
      </c>
      <c r="C101" s="11" t="s">
        <v>117</v>
      </c>
      <c r="D101" s="12">
        <v>1</v>
      </c>
      <c r="E101" s="12" t="s">
        <v>118</v>
      </c>
      <c r="F101" s="12" t="s">
        <v>11</v>
      </c>
      <c r="G101" s="12">
        <v>8.1</v>
      </c>
      <c r="I101" s="12" t="s">
        <v>131</v>
      </c>
      <c r="L101" s="2" t="s">
        <v>21</v>
      </c>
      <c r="M101" s="2" t="s">
        <v>17</v>
      </c>
      <c r="N101" s="2">
        <v>26</v>
      </c>
      <c r="O101" s="2">
        <v>13.5</v>
      </c>
      <c r="P101" s="2">
        <v>6.75</v>
      </c>
      <c r="Q101" s="2">
        <v>10.8</v>
      </c>
      <c r="S101" s="2">
        <v>2.71</v>
      </c>
      <c r="U101" s="2">
        <v>9.4</v>
      </c>
      <c r="W101" s="2">
        <v>1.35</v>
      </c>
      <c r="Y101" s="2">
        <v>3.45</v>
      </c>
      <c r="AA101" s="2">
        <v>2.4</v>
      </c>
      <c r="AG101" s="2">
        <v>24</v>
      </c>
      <c r="AI101" s="2">
        <v>0.3</v>
      </c>
      <c r="AL101" s="16" t="s">
        <v>410</v>
      </c>
    </row>
    <row r="102" spans="1:38" ht="12" customHeight="1" x14ac:dyDescent="0.25">
      <c r="A102" s="23" t="s">
        <v>7</v>
      </c>
      <c r="B102" s="4" t="s">
        <v>416</v>
      </c>
      <c r="C102" s="11" t="s">
        <v>117</v>
      </c>
      <c r="D102" s="12">
        <v>1</v>
      </c>
      <c r="E102" s="12" t="s">
        <v>118</v>
      </c>
      <c r="F102" s="12" t="s">
        <v>11</v>
      </c>
      <c r="G102" s="12">
        <v>8.4</v>
      </c>
      <c r="I102" s="12" t="s">
        <v>254</v>
      </c>
      <c r="L102" s="2" t="s">
        <v>267</v>
      </c>
      <c r="M102" s="2" t="s">
        <v>17</v>
      </c>
      <c r="N102" s="2">
        <v>46.1</v>
      </c>
      <c r="P102" s="2">
        <v>7.6</v>
      </c>
      <c r="Q102" s="2">
        <f>R102*40.08</f>
        <v>11.6</v>
      </c>
      <c r="R102" s="20">
        <v>0.28942115768463073</v>
      </c>
      <c r="S102" s="2">
        <f>T102*24.305</f>
        <v>4.0999999999999996</v>
      </c>
      <c r="T102" s="20">
        <v>0.16868957004731536</v>
      </c>
      <c r="U102" s="2">
        <f>V102*22.9898</f>
        <v>6.3</v>
      </c>
      <c r="V102" s="20">
        <v>0.27403457185360464</v>
      </c>
      <c r="W102" s="2">
        <f>39.098*X102</f>
        <v>0.8</v>
      </c>
      <c r="X102" s="20">
        <v>2.0461404675430971E-2</v>
      </c>
      <c r="Y102" s="2">
        <f>Z102*35.453</f>
        <v>11.1</v>
      </c>
      <c r="Z102" s="20">
        <v>0.31309057061461648</v>
      </c>
      <c r="AA102" s="2">
        <f>AB102*96.0616</f>
        <v>3.9999833440902752</v>
      </c>
      <c r="AB102" s="20">
        <v>4.1639774312423231E-2</v>
      </c>
      <c r="AC102" s="2">
        <f>AD102*61.01724</f>
        <v>89.507899488025998</v>
      </c>
      <c r="AD102" s="20">
        <v>1.4669280270301639</v>
      </c>
      <c r="AF102" s="5"/>
      <c r="AG102" s="6">
        <v>37.299999999999997</v>
      </c>
      <c r="AH102" s="5"/>
    </row>
    <row r="103" spans="1:38" ht="12" customHeight="1" x14ac:dyDescent="0.25">
      <c r="A103" s="23" t="s">
        <v>7</v>
      </c>
      <c r="B103" s="4" t="s">
        <v>416</v>
      </c>
      <c r="C103" s="11" t="s">
        <v>117</v>
      </c>
      <c r="D103" s="12">
        <v>1</v>
      </c>
      <c r="E103" s="12" t="s">
        <v>118</v>
      </c>
      <c r="F103" s="12" t="s">
        <v>11</v>
      </c>
      <c r="G103" s="12">
        <v>8.5</v>
      </c>
      <c r="I103" s="12" t="s">
        <v>254</v>
      </c>
      <c r="L103" s="2" t="s">
        <v>269</v>
      </c>
      <c r="M103" s="2" t="s">
        <v>17</v>
      </c>
      <c r="Q103" s="2">
        <f>R103*40.08</f>
        <v>14.7</v>
      </c>
      <c r="R103" s="20">
        <v>0.36676646706586824</v>
      </c>
      <c r="S103" s="2">
        <f>T103*24.305</f>
        <v>3.8999999999999995</v>
      </c>
      <c r="T103" s="20">
        <v>0.16046081053281216</v>
      </c>
      <c r="U103" s="2">
        <f>V103*22.9898</f>
        <v>6.1</v>
      </c>
      <c r="V103" s="20">
        <v>0.26533506163602988</v>
      </c>
      <c r="W103" s="2">
        <f>39.098*X103</f>
        <v>0.5</v>
      </c>
      <c r="X103" s="20">
        <v>1.2788377922144356E-2</v>
      </c>
      <c r="Y103" s="2">
        <f>Z103*35.453</f>
        <v>13</v>
      </c>
      <c r="Z103" s="20">
        <v>0.36668265026937069</v>
      </c>
      <c r="AA103" s="2">
        <f>AB103*96.0616</f>
        <v>12.999945868293395</v>
      </c>
      <c r="AB103" s="20">
        <v>0.1353292665153755</v>
      </c>
      <c r="AD103" s="20"/>
      <c r="AF103" s="5"/>
      <c r="AG103" s="6"/>
      <c r="AH103" s="5"/>
    </row>
    <row r="104" spans="1:38" ht="12" customHeight="1" x14ac:dyDescent="0.25">
      <c r="A104" s="23" t="s">
        <v>7</v>
      </c>
      <c r="B104" s="4" t="s">
        <v>416</v>
      </c>
      <c r="C104" s="11" t="s">
        <v>117</v>
      </c>
      <c r="D104" s="12">
        <v>2</v>
      </c>
      <c r="E104" s="12" t="s">
        <v>118</v>
      </c>
      <c r="F104" s="12" t="s">
        <v>11</v>
      </c>
      <c r="G104" s="12">
        <v>8.6</v>
      </c>
      <c r="I104" s="12" t="s">
        <v>250</v>
      </c>
      <c r="L104" s="2" t="s">
        <v>25</v>
      </c>
      <c r="M104" s="2" t="s">
        <v>17</v>
      </c>
      <c r="N104" s="2">
        <v>29</v>
      </c>
      <c r="O104" s="2">
        <v>12</v>
      </c>
      <c r="P104" s="2">
        <v>7</v>
      </c>
      <c r="Q104" s="2">
        <v>8.2490000000000006</v>
      </c>
      <c r="S104" s="2">
        <v>2.2046000000000001</v>
      </c>
      <c r="U104" s="2">
        <v>5.101</v>
      </c>
      <c r="W104" s="2">
        <v>0.7</v>
      </c>
      <c r="Y104" s="2">
        <v>7.3849999999999998</v>
      </c>
      <c r="AA104" s="2">
        <v>5.1234000000000002</v>
      </c>
      <c r="AG104" s="2">
        <v>31</v>
      </c>
      <c r="AI104" s="2">
        <v>1.1000000000000001</v>
      </c>
      <c r="AL104" s="16" t="s">
        <v>408</v>
      </c>
    </row>
    <row r="105" spans="1:38" ht="12" customHeight="1" x14ac:dyDescent="0.25">
      <c r="A105" s="23" t="s">
        <v>7</v>
      </c>
      <c r="B105" s="4" t="s">
        <v>416</v>
      </c>
      <c r="C105" s="11" t="s">
        <v>117</v>
      </c>
      <c r="D105" s="12">
        <v>1</v>
      </c>
      <c r="E105" s="12" t="s">
        <v>118</v>
      </c>
      <c r="F105" s="12" t="s">
        <v>11</v>
      </c>
      <c r="G105" s="12">
        <v>9.1999999999999993</v>
      </c>
      <c r="I105" s="12" t="s">
        <v>275</v>
      </c>
      <c r="L105" s="2" t="s">
        <v>18</v>
      </c>
      <c r="M105" s="2" t="s">
        <v>17</v>
      </c>
      <c r="O105" s="2">
        <v>17</v>
      </c>
      <c r="P105" s="2">
        <v>6.3</v>
      </c>
      <c r="Q105" s="2">
        <f>R105*40.08</f>
        <v>2.072136</v>
      </c>
      <c r="R105" s="2">
        <v>5.1700000000000003E-2</v>
      </c>
      <c r="S105" s="2">
        <f>T105*24.305</f>
        <v>9.2358999999999997E-2</v>
      </c>
      <c r="T105" s="2">
        <v>3.8E-3</v>
      </c>
      <c r="U105" s="2">
        <f>V105*22.9898</f>
        <v>5.9129765599999997</v>
      </c>
      <c r="V105" s="2">
        <v>0.25719999999999998</v>
      </c>
      <c r="W105" s="2">
        <f>39.098*X105</f>
        <v>0.4378976</v>
      </c>
      <c r="X105" s="2">
        <v>1.12E-2</v>
      </c>
      <c r="Y105" s="2">
        <f>Z105*35.453</f>
        <v>8.5335371000000002</v>
      </c>
      <c r="Z105" s="2">
        <v>0.2407</v>
      </c>
      <c r="AG105" s="2">
        <v>8.25</v>
      </c>
    </row>
    <row r="106" spans="1:38" ht="12" customHeight="1" x14ac:dyDescent="0.25">
      <c r="A106" s="23" t="s">
        <v>7</v>
      </c>
      <c r="B106" s="4" t="s">
        <v>416</v>
      </c>
      <c r="C106" s="11" t="s">
        <v>252</v>
      </c>
      <c r="D106" s="12">
        <v>2</v>
      </c>
      <c r="E106" s="12" t="s">
        <v>118</v>
      </c>
      <c r="F106" s="12" t="s">
        <v>11</v>
      </c>
      <c r="G106" s="12">
        <v>9.1999999999999993</v>
      </c>
      <c r="I106" s="12" t="s">
        <v>250</v>
      </c>
      <c r="L106" s="2" t="s">
        <v>25</v>
      </c>
      <c r="M106" s="2" t="s">
        <v>17</v>
      </c>
      <c r="N106" s="2">
        <v>36</v>
      </c>
      <c r="O106" s="2">
        <v>12</v>
      </c>
      <c r="P106" s="2">
        <v>7</v>
      </c>
      <c r="Q106" s="2">
        <v>10.17</v>
      </c>
      <c r="S106" s="2">
        <v>2.6057000000000001</v>
      </c>
      <c r="U106" s="2">
        <v>5.6</v>
      </c>
      <c r="W106" s="2">
        <v>0.7</v>
      </c>
      <c r="Y106" s="2">
        <v>7.3849999999999998</v>
      </c>
      <c r="Z106" s="2">
        <v>0.2</v>
      </c>
      <c r="AA106" s="2">
        <v>7.0945999999999998</v>
      </c>
      <c r="AG106" s="2">
        <v>25</v>
      </c>
      <c r="AI106" s="2">
        <v>1.1000000000000001</v>
      </c>
      <c r="AL106" s="16" t="s">
        <v>408</v>
      </c>
    </row>
    <row r="107" spans="1:38" ht="12" customHeight="1" x14ac:dyDescent="0.25">
      <c r="A107" s="23" t="s">
        <v>7</v>
      </c>
      <c r="B107" s="4" t="s">
        <v>416</v>
      </c>
      <c r="C107" s="11" t="s">
        <v>117</v>
      </c>
      <c r="D107" s="12">
        <v>1</v>
      </c>
      <c r="E107" s="12" t="s">
        <v>118</v>
      </c>
      <c r="F107" s="12" t="s">
        <v>11</v>
      </c>
      <c r="G107" s="12">
        <v>9.4619999999999997</v>
      </c>
      <c r="I107" s="12" t="s">
        <v>368</v>
      </c>
      <c r="N107" s="17">
        <v>0.6</v>
      </c>
      <c r="O107" s="2">
        <v>13</v>
      </c>
      <c r="P107" s="2">
        <v>9.1</v>
      </c>
      <c r="Q107" s="2">
        <v>0.1</v>
      </c>
      <c r="S107" s="2">
        <v>0.1</v>
      </c>
      <c r="W107" s="2">
        <v>0.6</v>
      </c>
      <c r="Y107" s="2">
        <v>0.6</v>
      </c>
      <c r="AA107" s="2">
        <v>0.5</v>
      </c>
      <c r="AG107" s="2">
        <v>140</v>
      </c>
      <c r="AI107" s="2">
        <v>4.5999999999999996</v>
      </c>
    </row>
    <row r="108" spans="1:38" ht="12" customHeight="1" x14ac:dyDescent="0.25">
      <c r="A108" s="23" t="s">
        <v>7</v>
      </c>
      <c r="B108" s="4" t="s">
        <v>416</v>
      </c>
      <c r="C108" s="11" t="s">
        <v>117</v>
      </c>
      <c r="D108" s="12">
        <v>2</v>
      </c>
      <c r="E108" s="12" t="s">
        <v>118</v>
      </c>
      <c r="F108" s="12" t="s">
        <v>11</v>
      </c>
      <c r="G108" s="12">
        <v>9.6999999999999993</v>
      </c>
      <c r="I108" s="12" t="s">
        <v>250</v>
      </c>
      <c r="L108" s="2" t="s">
        <v>25</v>
      </c>
      <c r="M108" s="2" t="s">
        <v>17</v>
      </c>
      <c r="N108" s="2">
        <v>42</v>
      </c>
      <c r="O108" s="2">
        <v>12</v>
      </c>
      <c r="P108" s="2">
        <v>7</v>
      </c>
      <c r="Q108" s="2">
        <v>11.81</v>
      </c>
      <c r="S108" s="2">
        <v>2.9495</v>
      </c>
      <c r="U108" s="2">
        <v>6.0279999999999996</v>
      </c>
      <c r="W108" s="2">
        <v>0.7</v>
      </c>
      <c r="Y108" s="2">
        <v>6.4904000000000002</v>
      </c>
      <c r="AA108" s="2">
        <v>8.7842000000000002</v>
      </c>
      <c r="AG108" s="2">
        <v>31</v>
      </c>
      <c r="AI108" s="2">
        <v>1.1000000000000001</v>
      </c>
      <c r="AL108" s="16" t="s">
        <v>408</v>
      </c>
    </row>
    <row r="109" spans="1:38" ht="12" customHeight="1" x14ac:dyDescent="0.25">
      <c r="A109" s="23" t="s">
        <v>7</v>
      </c>
      <c r="B109" s="4" t="s">
        <v>416</v>
      </c>
      <c r="C109" s="11" t="s">
        <v>117</v>
      </c>
      <c r="D109" s="12">
        <v>1</v>
      </c>
      <c r="E109" s="12" t="s">
        <v>118</v>
      </c>
      <c r="F109" s="12" t="s">
        <v>11</v>
      </c>
      <c r="G109" s="12">
        <v>9.6999999999999993</v>
      </c>
      <c r="I109" s="12" t="s">
        <v>254</v>
      </c>
      <c r="L109" s="2" t="s">
        <v>271</v>
      </c>
      <c r="M109" s="2" t="s">
        <v>17</v>
      </c>
      <c r="N109" s="2">
        <v>75</v>
      </c>
      <c r="P109" s="2" t="s">
        <v>274</v>
      </c>
      <c r="Q109" s="2">
        <f t="shared" ref="Q109:Q116" si="9">R109*40.08</f>
        <v>31</v>
      </c>
      <c r="R109" s="20">
        <v>0.77345309381237526</v>
      </c>
      <c r="S109" s="2">
        <f t="shared" ref="S109:S115" si="10">T109*24.305</f>
        <v>4.2</v>
      </c>
      <c r="T109" s="20">
        <v>0.17280394980456698</v>
      </c>
      <c r="U109" s="2">
        <f t="shared" ref="U109:U116" si="11">V109*22.9898</f>
        <v>8.9</v>
      </c>
      <c r="V109" s="20">
        <v>0.38712820468207643</v>
      </c>
      <c r="W109" s="2">
        <f t="shared" ref="W109:W115" si="12">39.098*X109</f>
        <v>2.1</v>
      </c>
      <c r="X109" s="20">
        <v>5.3711187273006299E-2</v>
      </c>
      <c r="Y109" s="2">
        <f t="shared" ref="Y109:Y116" si="13">Z109*35.453</f>
        <v>0.99999999999999989</v>
      </c>
      <c r="Z109" s="20">
        <v>2.8206357713028513E-2</v>
      </c>
      <c r="AA109" s="2">
        <f>AB109*96.0616</f>
        <v>2.9999875080677061</v>
      </c>
      <c r="AB109" s="20">
        <v>3.1229830734317419E-2</v>
      </c>
      <c r="AD109" s="20"/>
      <c r="AF109" s="5"/>
      <c r="AG109" s="6">
        <v>90</v>
      </c>
      <c r="AH109" s="5"/>
    </row>
    <row r="110" spans="1:38" ht="12" customHeight="1" x14ac:dyDescent="0.25">
      <c r="A110" s="23" t="s">
        <v>7</v>
      </c>
      <c r="B110" s="4" t="s">
        <v>416</v>
      </c>
      <c r="C110" s="11" t="s">
        <v>117</v>
      </c>
      <c r="D110" s="12">
        <v>1</v>
      </c>
      <c r="E110" s="12" t="s">
        <v>118</v>
      </c>
      <c r="F110" s="12" t="s">
        <v>11</v>
      </c>
      <c r="G110" s="12">
        <v>9.7200000000000006</v>
      </c>
      <c r="I110" s="12" t="s">
        <v>254</v>
      </c>
      <c r="L110" s="2" t="s">
        <v>269</v>
      </c>
      <c r="M110" s="2" t="s">
        <v>17</v>
      </c>
      <c r="Q110" s="2">
        <f t="shared" si="9"/>
        <v>14.7</v>
      </c>
      <c r="R110" s="20">
        <v>0.36676646706586824</v>
      </c>
      <c r="S110" s="2">
        <f t="shared" si="10"/>
        <v>3.8999999999999995</v>
      </c>
      <c r="T110" s="20">
        <v>0.16046081053281216</v>
      </c>
      <c r="U110" s="2">
        <f t="shared" si="11"/>
        <v>6.1</v>
      </c>
      <c r="V110" s="20">
        <v>0.26533506163602988</v>
      </c>
      <c r="W110" s="2">
        <f t="shared" si="12"/>
        <v>0.5</v>
      </c>
      <c r="X110" s="20">
        <v>1.2788377922144356E-2</v>
      </c>
      <c r="Y110" s="2">
        <f t="shared" si="13"/>
        <v>13</v>
      </c>
      <c r="Z110" s="20">
        <v>0.36668265026937069</v>
      </c>
      <c r="AA110" s="2">
        <f>AB110*96.0616</f>
        <v>12.999945868293395</v>
      </c>
      <c r="AB110" s="20">
        <v>0.1353292665153755</v>
      </c>
      <c r="AD110" s="20"/>
      <c r="AF110" s="5"/>
      <c r="AG110" s="6"/>
      <c r="AH110" s="5"/>
    </row>
    <row r="111" spans="1:38" ht="12" customHeight="1" x14ac:dyDescent="0.25">
      <c r="A111" s="23" t="s">
        <v>7</v>
      </c>
      <c r="B111" s="4" t="s">
        <v>416</v>
      </c>
      <c r="C111" s="11" t="s">
        <v>117</v>
      </c>
      <c r="D111" s="12">
        <v>1</v>
      </c>
      <c r="E111" s="12" t="s">
        <v>118</v>
      </c>
      <c r="F111" s="12" t="s">
        <v>11</v>
      </c>
      <c r="G111" s="12">
        <v>9.9</v>
      </c>
      <c r="I111" s="12" t="s">
        <v>275</v>
      </c>
      <c r="L111" s="2" t="s">
        <v>19</v>
      </c>
      <c r="M111" s="2" t="s">
        <v>17</v>
      </c>
      <c r="O111" s="2">
        <v>17</v>
      </c>
      <c r="P111" s="2">
        <v>6.6</v>
      </c>
      <c r="Q111" s="2">
        <f t="shared" si="9"/>
        <v>19.999919999999999</v>
      </c>
      <c r="R111" s="2">
        <v>0.499</v>
      </c>
      <c r="S111" s="2">
        <f t="shared" si="10"/>
        <v>0.29652100000000003</v>
      </c>
      <c r="T111" s="2">
        <v>1.2200000000000001E-2</v>
      </c>
      <c r="U111" s="2">
        <f t="shared" si="11"/>
        <v>1.7288329600000001</v>
      </c>
      <c r="V111" s="2">
        <v>7.5200000000000003E-2</v>
      </c>
      <c r="W111" s="2">
        <f t="shared" si="12"/>
        <v>0.45744659999999998</v>
      </c>
      <c r="X111" s="2">
        <v>1.17E-2</v>
      </c>
      <c r="Y111" s="2">
        <f t="shared" si="13"/>
        <v>1.6414739000000003</v>
      </c>
      <c r="Z111" s="2">
        <v>4.6300000000000001E-2</v>
      </c>
      <c r="AG111" s="2">
        <v>8.25</v>
      </c>
    </row>
    <row r="112" spans="1:38" ht="12" customHeight="1" x14ac:dyDescent="0.25">
      <c r="A112" s="23" t="s">
        <v>7</v>
      </c>
      <c r="B112" s="4" t="s">
        <v>416</v>
      </c>
      <c r="C112" s="11" t="s">
        <v>117</v>
      </c>
      <c r="D112" s="12">
        <v>1</v>
      </c>
      <c r="E112" s="12" t="s">
        <v>118</v>
      </c>
      <c r="F112" s="12" t="s">
        <v>11</v>
      </c>
      <c r="G112" s="12">
        <v>10.199999999999999</v>
      </c>
      <c r="I112" s="12" t="s">
        <v>276</v>
      </c>
      <c r="L112" s="2" t="s">
        <v>278</v>
      </c>
      <c r="M112" s="2" t="s">
        <v>17</v>
      </c>
      <c r="O112" s="2">
        <v>14</v>
      </c>
      <c r="Q112" s="2">
        <f t="shared" si="9"/>
        <v>4.0079999999999998E-2</v>
      </c>
      <c r="R112" s="2">
        <v>1E-3</v>
      </c>
      <c r="S112" s="2" t="e">
        <f t="shared" si="10"/>
        <v>#VALUE!</v>
      </c>
      <c r="T112" s="2" t="s">
        <v>279</v>
      </c>
      <c r="U112" s="2">
        <f t="shared" si="11"/>
        <v>1.1494899999999999</v>
      </c>
      <c r="V112" s="2">
        <v>0.05</v>
      </c>
      <c r="W112" s="2">
        <f t="shared" si="12"/>
        <v>0.39097999999999999</v>
      </c>
      <c r="X112" s="2">
        <v>0.01</v>
      </c>
      <c r="Y112" s="2">
        <f t="shared" si="13"/>
        <v>0.35453000000000001</v>
      </c>
      <c r="Z112" s="2">
        <v>0.01</v>
      </c>
      <c r="AI112" s="2">
        <v>1.3</v>
      </c>
    </row>
    <row r="113" spans="1:38" ht="12" customHeight="1" x14ac:dyDescent="0.25">
      <c r="A113" s="23" t="s">
        <v>7</v>
      </c>
      <c r="B113" s="4" t="s">
        <v>416</v>
      </c>
      <c r="C113" s="11" t="s">
        <v>117</v>
      </c>
      <c r="D113" s="12">
        <v>1</v>
      </c>
      <c r="E113" s="12" t="s">
        <v>118</v>
      </c>
      <c r="F113" s="12" t="s">
        <v>11</v>
      </c>
      <c r="G113" s="12">
        <v>10.5</v>
      </c>
      <c r="I113" s="12" t="s">
        <v>275</v>
      </c>
      <c r="L113" s="2" t="s">
        <v>19</v>
      </c>
      <c r="M113" s="2" t="s">
        <v>17</v>
      </c>
      <c r="O113" s="2">
        <v>17</v>
      </c>
      <c r="P113" s="2">
        <v>6.5</v>
      </c>
      <c r="Q113" s="2">
        <f t="shared" si="9"/>
        <v>92.825279999999992</v>
      </c>
      <c r="R113" s="2">
        <v>2.3159999999999998</v>
      </c>
      <c r="S113" s="2">
        <f t="shared" si="10"/>
        <v>0.29166000000000003</v>
      </c>
      <c r="T113" s="2">
        <v>1.2E-2</v>
      </c>
      <c r="U113" s="2">
        <f t="shared" si="11"/>
        <v>1.9702258599999998</v>
      </c>
      <c r="V113" s="2">
        <v>8.5699999999999998E-2</v>
      </c>
      <c r="W113" s="2">
        <f t="shared" si="12"/>
        <v>0.46917599999999998</v>
      </c>
      <c r="X113" s="2">
        <v>1.2E-2</v>
      </c>
      <c r="Y113" s="2">
        <f t="shared" si="13"/>
        <v>2.0881817000000003</v>
      </c>
      <c r="Z113" s="2">
        <v>5.8900000000000001E-2</v>
      </c>
      <c r="AG113" s="2">
        <v>8.25</v>
      </c>
    </row>
    <row r="114" spans="1:38" ht="12" customHeight="1" x14ac:dyDescent="0.25">
      <c r="A114" s="23" t="s">
        <v>7</v>
      </c>
      <c r="B114" s="4" t="s">
        <v>416</v>
      </c>
      <c r="C114" s="11" t="s">
        <v>117</v>
      </c>
      <c r="D114" s="12">
        <v>1</v>
      </c>
      <c r="E114" s="12" t="s">
        <v>118</v>
      </c>
      <c r="F114" s="12" t="s">
        <v>11</v>
      </c>
      <c r="G114" s="12">
        <v>11.5</v>
      </c>
      <c r="I114" s="12" t="s">
        <v>254</v>
      </c>
      <c r="L114" s="2" t="s">
        <v>271</v>
      </c>
      <c r="M114" s="2" t="s">
        <v>17</v>
      </c>
      <c r="N114" s="2">
        <v>75</v>
      </c>
      <c r="P114" s="2" t="s">
        <v>274</v>
      </c>
      <c r="Q114" s="2">
        <f t="shared" si="9"/>
        <v>31</v>
      </c>
      <c r="R114" s="20">
        <v>0.77345309381237526</v>
      </c>
      <c r="S114" s="2">
        <f t="shared" si="10"/>
        <v>4.2</v>
      </c>
      <c r="T114" s="20">
        <v>0.17280394980456698</v>
      </c>
      <c r="U114" s="2">
        <f t="shared" si="11"/>
        <v>8.9</v>
      </c>
      <c r="V114" s="20">
        <v>0.38712820468207643</v>
      </c>
      <c r="W114" s="2">
        <f t="shared" si="12"/>
        <v>2.1</v>
      </c>
      <c r="X114" s="20">
        <v>5.3711187273006299E-2</v>
      </c>
      <c r="Y114" s="2">
        <f t="shared" si="13"/>
        <v>0.99999999999999989</v>
      </c>
      <c r="Z114" s="20">
        <v>2.8206357713028513E-2</v>
      </c>
      <c r="AA114" s="2">
        <f>AB114*96.0616</f>
        <v>2.9999875080677061</v>
      </c>
      <c r="AB114" s="20">
        <v>3.1229830734317419E-2</v>
      </c>
      <c r="AD114" s="20"/>
      <c r="AF114" s="5"/>
      <c r="AG114" s="6">
        <v>90</v>
      </c>
      <c r="AH114" s="5"/>
    </row>
    <row r="115" spans="1:38" ht="12" customHeight="1" x14ac:dyDescent="0.25">
      <c r="A115" s="23" t="s">
        <v>7</v>
      </c>
      <c r="B115" s="4" t="s">
        <v>416</v>
      </c>
      <c r="C115" s="11" t="s">
        <v>117</v>
      </c>
      <c r="D115" s="12">
        <v>1</v>
      </c>
      <c r="E115" s="12" t="s">
        <v>118</v>
      </c>
      <c r="F115" s="12" t="s">
        <v>11</v>
      </c>
      <c r="G115" s="12">
        <v>11.8</v>
      </c>
      <c r="I115" s="12" t="s">
        <v>254</v>
      </c>
      <c r="L115" s="2" t="s">
        <v>268</v>
      </c>
      <c r="M115" s="2" t="s">
        <v>17</v>
      </c>
      <c r="N115" s="2">
        <v>46.1</v>
      </c>
      <c r="P115" s="2">
        <v>7.6</v>
      </c>
      <c r="Q115" s="2">
        <f t="shared" si="9"/>
        <v>11.6</v>
      </c>
      <c r="R115" s="20">
        <v>0.28942115768463073</v>
      </c>
      <c r="S115" s="2">
        <f t="shared" si="10"/>
        <v>4.0999999999999996</v>
      </c>
      <c r="T115" s="20">
        <v>0.16868957004731536</v>
      </c>
      <c r="U115" s="2">
        <f t="shared" si="11"/>
        <v>6.3</v>
      </c>
      <c r="V115" s="20">
        <v>0.27403457185360464</v>
      </c>
      <c r="W115" s="2">
        <f t="shared" si="12"/>
        <v>0.8</v>
      </c>
      <c r="X115" s="20">
        <v>2.0461404675430971E-2</v>
      </c>
      <c r="Y115" s="2">
        <f t="shared" si="13"/>
        <v>11.1</v>
      </c>
      <c r="Z115" s="20">
        <v>0.31309057061461648</v>
      </c>
      <c r="AA115" s="2">
        <f>AB115*96.0616</f>
        <v>3.9999833440902752</v>
      </c>
      <c r="AB115" s="20">
        <v>4.1639774312423231E-2</v>
      </c>
      <c r="AC115" s="2">
        <f>AD115*61.01724</f>
        <v>89.507899488025998</v>
      </c>
      <c r="AD115" s="20">
        <v>1.4669280270301639</v>
      </c>
      <c r="AF115" s="5"/>
      <c r="AG115" s="6">
        <v>37.299999999999997</v>
      </c>
      <c r="AH115" s="5"/>
    </row>
    <row r="116" spans="1:38" ht="12" customHeight="1" x14ac:dyDescent="0.25">
      <c r="A116" s="23" t="s">
        <v>7</v>
      </c>
      <c r="B116" s="4" t="s">
        <v>416</v>
      </c>
      <c r="C116" s="11" t="s">
        <v>117</v>
      </c>
      <c r="D116" s="12">
        <v>1</v>
      </c>
      <c r="E116" s="12" t="s">
        <v>118</v>
      </c>
      <c r="F116" s="12" t="s">
        <v>11</v>
      </c>
      <c r="G116" s="12">
        <v>11.8</v>
      </c>
      <c r="I116" s="12" t="s">
        <v>199</v>
      </c>
      <c r="M116" s="2" t="s">
        <v>17</v>
      </c>
      <c r="O116" s="2">
        <v>15</v>
      </c>
      <c r="P116" s="2" t="s">
        <v>200</v>
      </c>
      <c r="Q116" s="2">
        <f t="shared" si="9"/>
        <v>40.08</v>
      </c>
      <c r="R116" s="2">
        <v>1</v>
      </c>
      <c r="U116" s="2">
        <f t="shared" si="11"/>
        <v>13.79388</v>
      </c>
      <c r="V116" s="2">
        <v>0.6</v>
      </c>
      <c r="Y116" s="2">
        <f t="shared" si="13"/>
        <v>24.8171</v>
      </c>
      <c r="Z116" s="2">
        <v>0.7</v>
      </c>
      <c r="AC116" s="2">
        <f>AD116*61.01724</f>
        <v>115.932756</v>
      </c>
      <c r="AD116" s="2">
        <v>1.9</v>
      </c>
    </row>
    <row r="117" spans="1:38" ht="12" customHeight="1" x14ac:dyDescent="0.25">
      <c r="A117" s="23" t="s">
        <v>7</v>
      </c>
      <c r="B117" s="4" t="s">
        <v>416</v>
      </c>
      <c r="C117" s="11" t="s">
        <v>117</v>
      </c>
      <c r="D117" s="12">
        <v>1</v>
      </c>
      <c r="E117" s="12" t="s">
        <v>118</v>
      </c>
      <c r="F117" s="12" t="s">
        <v>11</v>
      </c>
      <c r="G117" s="12">
        <v>13</v>
      </c>
      <c r="I117" s="12" t="s">
        <v>131</v>
      </c>
      <c r="L117" s="2" t="s">
        <v>22</v>
      </c>
      <c r="M117" s="2" t="s">
        <v>17</v>
      </c>
      <c r="N117" s="2">
        <v>350</v>
      </c>
      <c r="O117" s="2">
        <v>15.5</v>
      </c>
      <c r="P117" s="2">
        <v>8</v>
      </c>
      <c r="Q117" s="2">
        <v>75.900000000000006</v>
      </c>
      <c r="S117" s="2">
        <v>29.68</v>
      </c>
      <c r="U117" s="2">
        <v>14.72</v>
      </c>
      <c r="W117" s="2">
        <v>1.2</v>
      </c>
      <c r="Y117" s="2">
        <v>23.65</v>
      </c>
      <c r="AA117" s="2">
        <v>103.2</v>
      </c>
      <c r="AG117" s="2">
        <v>266</v>
      </c>
      <c r="AI117" s="2">
        <v>1</v>
      </c>
      <c r="AL117" s="16" t="s">
        <v>410</v>
      </c>
    </row>
    <row r="118" spans="1:38" ht="12" customHeight="1" x14ac:dyDescent="0.25">
      <c r="A118" s="23" t="s">
        <v>7</v>
      </c>
      <c r="B118" s="4" t="s">
        <v>416</v>
      </c>
      <c r="C118" s="11" t="s">
        <v>117</v>
      </c>
      <c r="D118" s="12">
        <v>1</v>
      </c>
      <c r="E118" s="12" t="s">
        <v>118</v>
      </c>
      <c r="F118" s="12" t="s">
        <v>11</v>
      </c>
      <c r="G118" s="12">
        <v>13.3</v>
      </c>
      <c r="I118" s="12" t="s">
        <v>182</v>
      </c>
      <c r="L118" s="2" t="s">
        <v>25</v>
      </c>
      <c r="M118" s="2" t="s">
        <v>17</v>
      </c>
      <c r="N118" s="2">
        <v>10</v>
      </c>
      <c r="O118" s="2">
        <v>10</v>
      </c>
      <c r="P118" s="2">
        <v>7</v>
      </c>
      <c r="Q118" s="2">
        <f>R118*40.08</f>
        <v>2.004</v>
      </c>
      <c r="R118" s="2">
        <v>0.05</v>
      </c>
      <c r="S118" s="2">
        <f>T118*24.305</f>
        <v>0.48610000000000003</v>
      </c>
      <c r="T118" s="2">
        <v>0.02</v>
      </c>
      <c r="U118" s="2">
        <f>V118*22.9898</f>
        <v>1.1494899999999999</v>
      </c>
      <c r="V118" s="2">
        <v>0.05</v>
      </c>
      <c r="W118" s="2">
        <f>39.098*X118</f>
        <v>0.78195999999999999</v>
      </c>
      <c r="X118" s="2">
        <v>0.02</v>
      </c>
      <c r="Y118" s="2">
        <f>Z118*35.453</f>
        <v>1.7726500000000003</v>
      </c>
      <c r="Z118" s="2">
        <v>0.05</v>
      </c>
      <c r="AI118" s="2">
        <v>0.7</v>
      </c>
    </row>
    <row r="119" spans="1:38" ht="12" customHeight="1" x14ac:dyDescent="0.25">
      <c r="A119" s="23" t="s">
        <v>7</v>
      </c>
      <c r="B119" s="4" t="s">
        <v>416</v>
      </c>
      <c r="C119" s="11" t="s">
        <v>117</v>
      </c>
      <c r="D119" s="12">
        <v>1</v>
      </c>
      <c r="E119" s="12" t="s">
        <v>118</v>
      </c>
      <c r="F119" s="12" t="s">
        <v>11</v>
      </c>
      <c r="G119" s="12">
        <v>14</v>
      </c>
      <c r="I119" s="12" t="s">
        <v>254</v>
      </c>
      <c r="L119" s="2" t="s">
        <v>265</v>
      </c>
      <c r="M119" s="2" t="s">
        <v>17</v>
      </c>
      <c r="N119" s="2">
        <v>54</v>
      </c>
      <c r="P119" s="27" t="s">
        <v>273</v>
      </c>
      <c r="R119" s="20"/>
      <c r="T119" s="20"/>
      <c r="V119" s="20"/>
      <c r="X119" s="20"/>
      <c r="Y119" s="2">
        <f>Z119*35.453</f>
        <v>7.9999999999999991</v>
      </c>
      <c r="Z119" s="20">
        <v>0.2256508617042281</v>
      </c>
      <c r="AB119" s="20"/>
      <c r="AD119" s="20"/>
      <c r="AF119" s="5"/>
      <c r="AG119" s="6">
        <v>1.4</v>
      </c>
      <c r="AH119" s="5"/>
    </row>
    <row r="120" spans="1:38" ht="12" customHeight="1" x14ac:dyDescent="0.25">
      <c r="A120" s="23" t="s">
        <v>7</v>
      </c>
      <c r="B120" s="4" t="s">
        <v>416</v>
      </c>
      <c r="C120" s="11" t="s">
        <v>117</v>
      </c>
      <c r="D120" s="12">
        <v>1</v>
      </c>
      <c r="E120" s="12" t="s">
        <v>118</v>
      </c>
      <c r="F120" s="12" t="s">
        <v>11</v>
      </c>
      <c r="G120" s="12">
        <v>14.7</v>
      </c>
      <c r="I120" s="12" t="s">
        <v>160</v>
      </c>
      <c r="L120" s="2" t="s">
        <v>86</v>
      </c>
      <c r="M120" s="2" t="s">
        <v>17</v>
      </c>
      <c r="N120" s="2">
        <v>140</v>
      </c>
      <c r="O120" s="2">
        <v>14</v>
      </c>
      <c r="P120" s="2">
        <v>7.9</v>
      </c>
      <c r="Q120" s="2">
        <f>R120*40.08</f>
        <v>40.08</v>
      </c>
      <c r="R120" s="2">
        <v>1</v>
      </c>
      <c r="S120" s="2">
        <f>T120*24.305</f>
        <v>4.8610000000000007</v>
      </c>
      <c r="T120" s="2">
        <v>0.2</v>
      </c>
      <c r="U120" s="2">
        <f>V120*22.9898</f>
        <v>13.79388</v>
      </c>
      <c r="V120" s="2">
        <v>0.6</v>
      </c>
      <c r="W120" s="2">
        <f>39.098*X120</f>
        <v>1.9549000000000001</v>
      </c>
      <c r="X120" s="2">
        <v>0.05</v>
      </c>
      <c r="Y120" s="2">
        <f>Z120*35.453</f>
        <v>24.8171</v>
      </c>
      <c r="Z120" s="2">
        <v>0.7</v>
      </c>
      <c r="AA120" s="2">
        <f>AB120*96.0616</f>
        <v>24.0154</v>
      </c>
      <c r="AB120" s="2">
        <v>0.25</v>
      </c>
      <c r="AC120" s="2">
        <f>AD120*61.01724</f>
        <v>115.932756</v>
      </c>
      <c r="AD120" s="2">
        <v>1.9</v>
      </c>
      <c r="AI120" s="2">
        <v>3</v>
      </c>
    </row>
    <row r="121" spans="1:38" ht="12" customHeight="1" x14ac:dyDescent="0.25">
      <c r="A121" s="23" t="s">
        <v>7</v>
      </c>
      <c r="B121" s="4" t="s">
        <v>416</v>
      </c>
      <c r="C121" s="11" t="s">
        <v>117</v>
      </c>
      <c r="D121" s="12">
        <v>1</v>
      </c>
      <c r="E121" s="12" t="s">
        <v>118</v>
      </c>
      <c r="F121" s="12" t="s">
        <v>11</v>
      </c>
      <c r="G121" s="12">
        <v>15.1</v>
      </c>
      <c r="I121" s="12" t="s">
        <v>282</v>
      </c>
      <c r="L121" s="2" t="s">
        <v>244</v>
      </c>
      <c r="M121" s="2" t="s">
        <v>17</v>
      </c>
      <c r="N121" s="2">
        <v>120</v>
      </c>
      <c r="O121" s="2">
        <v>15</v>
      </c>
      <c r="P121" s="2">
        <v>8</v>
      </c>
      <c r="Q121" s="2">
        <f>R121*40.08</f>
        <v>40.08</v>
      </c>
      <c r="R121" s="2">
        <v>1</v>
      </c>
      <c r="S121" s="2">
        <f>T121*24.305</f>
        <v>4.8610000000000007</v>
      </c>
      <c r="T121" s="2">
        <v>0.2</v>
      </c>
      <c r="U121" s="2">
        <f>V121*22.9898</f>
        <v>13.79388</v>
      </c>
      <c r="V121" s="2">
        <v>0.6</v>
      </c>
      <c r="W121" s="2">
        <f>39.098*X121</f>
        <v>1.9549000000000001</v>
      </c>
      <c r="X121" s="2">
        <v>0.05</v>
      </c>
      <c r="Y121" s="2">
        <f>Z121*35.453</f>
        <v>24.8171</v>
      </c>
      <c r="Z121" s="2">
        <v>0.7</v>
      </c>
      <c r="AC121" s="2">
        <f>AD121*61.01724</f>
        <v>115.932756</v>
      </c>
      <c r="AD121" s="2">
        <v>1.9</v>
      </c>
      <c r="AG121" s="2">
        <v>95</v>
      </c>
      <c r="AI121" s="2">
        <v>1.3</v>
      </c>
    </row>
    <row r="122" spans="1:38" ht="12" customHeight="1" x14ac:dyDescent="0.25">
      <c r="A122" s="23" t="s">
        <v>7</v>
      </c>
      <c r="B122" s="4" t="s">
        <v>416</v>
      </c>
      <c r="C122" s="11" t="s">
        <v>117</v>
      </c>
      <c r="D122" s="12">
        <v>1</v>
      </c>
      <c r="E122" s="12" t="s">
        <v>118</v>
      </c>
      <c r="F122" s="12" t="s">
        <v>11</v>
      </c>
      <c r="G122" s="12">
        <v>16.38</v>
      </c>
      <c r="I122" s="12" t="s">
        <v>254</v>
      </c>
      <c r="L122" s="2" t="s">
        <v>261</v>
      </c>
      <c r="M122" s="2" t="s">
        <v>17</v>
      </c>
      <c r="N122" s="2">
        <v>48</v>
      </c>
      <c r="P122" s="2">
        <v>7.74</v>
      </c>
      <c r="Q122" s="2">
        <f>R122*40.08</f>
        <v>13.5</v>
      </c>
      <c r="R122" s="20">
        <v>0.33682634730538924</v>
      </c>
      <c r="S122" s="2">
        <f>T122*24.305</f>
        <v>3.2</v>
      </c>
      <c r="T122" s="20">
        <v>0.13166015223205102</v>
      </c>
      <c r="U122" s="2">
        <f>V122*22.9898</f>
        <v>1.1000000000000001</v>
      </c>
      <c r="V122" s="20">
        <v>4.7847306196661131E-2</v>
      </c>
      <c r="W122" s="2">
        <f>39.098*X122</f>
        <v>0.52</v>
      </c>
      <c r="X122" s="20">
        <v>1.329991303903013E-2</v>
      </c>
      <c r="Y122" s="2">
        <f>Z122*35.453</f>
        <v>1.2000000000000002</v>
      </c>
      <c r="Z122" s="20">
        <v>3.3847629255634219E-2</v>
      </c>
      <c r="AB122" s="20"/>
      <c r="AD122" s="20"/>
      <c r="AF122" s="5"/>
      <c r="AG122" s="6">
        <v>45</v>
      </c>
      <c r="AH122" s="5"/>
    </row>
    <row r="123" spans="1:38" ht="12" customHeight="1" x14ac:dyDescent="0.25">
      <c r="A123" s="23" t="s">
        <v>7</v>
      </c>
      <c r="B123" s="4" t="s">
        <v>416</v>
      </c>
      <c r="C123" s="11" t="s">
        <v>117</v>
      </c>
      <c r="D123" s="12">
        <v>1</v>
      </c>
      <c r="E123" s="12" t="s">
        <v>118</v>
      </c>
      <c r="F123" s="12" t="s">
        <v>11</v>
      </c>
      <c r="G123" s="12">
        <v>17.07</v>
      </c>
      <c r="I123" s="12" t="s">
        <v>368</v>
      </c>
      <c r="N123" s="17">
        <v>17.399999999999999</v>
      </c>
      <c r="O123" s="2">
        <v>12</v>
      </c>
      <c r="P123" s="2">
        <v>9</v>
      </c>
      <c r="Q123" s="2">
        <v>6.5</v>
      </c>
      <c r="S123" s="2">
        <v>0.3</v>
      </c>
      <c r="W123" s="2">
        <v>3.6</v>
      </c>
      <c r="Y123" s="2">
        <v>3.3</v>
      </c>
      <c r="AA123" s="2">
        <v>1.2</v>
      </c>
      <c r="AG123" s="2">
        <v>140</v>
      </c>
      <c r="AI123" s="2">
        <v>2.9</v>
      </c>
    </row>
    <row r="124" spans="1:38" ht="12" customHeight="1" x14ac:dyDescent="0.25">
      <c r="A124" s="23" t="s">
        <v>7</v>
      </c>
      <c r="B124" s="4" t="s">
        <v>416</v>
      </c>
      <c r="C124" s="11" t="s">
        <v>117</v>
      </c>
      <c r="D124" s="12">
        <v>1</v>
      </c>
      <c r="E124" s="12" t="s">
        <v>118</v>
      </c>
      <c r="F124" s="12" t="s">
        <v>11</v>
      </c>
      <c r="G124" s="12">
        <v>17.87</v>
      </c>
      <c r="I124" s="12" t="s">
        <v>254</v>
      </c>
      <c r="L124" s="2" t="s">
        <v>261</v>
      </c>
      <c r="M124" s="2" t="s">
        <v>17</v>
      </c>
      <c r="N124" s="2">
        <v>48</v>
      </c>
      <c r="P124" s="2">
        <v>7.74</v>
      </c>
      <c r="Q124" s="2">
        <f t="shared" ref="Q124:Q131" si="14">R124*40.08</f>
        <v>13.5</v>
      </c>
      <c r="R124" s="20">
        <v>0.33682634730538924</v>
      </c>
      <c r="S124" s="2">
        <f t="shared" ref="S124:S131" si="15">T124*24.305</f>
        <v>3.2</v>
      </c>
      <c r="T124" s="20">
        <v>0.13166015223205102</v>
      </c>
      <c r="U124" s="2">
        <f t="shared" ref="U124:U131" si="16">V124*22.9898</f>
        <v>1.1000000000000001</v>
      </c>
      <c r="V124" s="20">
        <v>4.7847306196661131E-2</v>
      </c>
      <c r="W124" s="2">
        <f t="shared" ref="W124:W131" si="17">39.098*X124</f>
        <v>0.52</v>
      </c>
      <c r="X124" s="20">
        <v>1.329991303903013E-2</v>
      </c>
      <c r="Y124" s="2">
        <f t="shared" ref="Y124:Y131" si="18">Z124*35.453</f>
        <v>1.2000000000000002</v>
      </c>
      <c r="Z124" s="20">
        <v>3.3847629255634219E-2</v>
      </c>
      <c r="AB124" s="20"/>
      <c r="AD124" s="20"/>
      <c r="AF124" s="5"/>
      <c r="AG124" s="6">
        <v>45</v>
      </c>
      <c r="AH124" s="5"/>
    </row>
    <row r="125" spans="1:38" ht="12" customHeight="1" x14ac:dyDescent="0.25">
      <c r="A125" s="23" t="s">
        <v>7</v>
      </c>
      <c r="B125" s="4" t="s">
        <v>416</v>
      </c>
      <c r="C125" s="11" t="s">
        <v>117</v>
      </c>
      <c r="D125" s="12">
        <v>1</v>
      </c>
      <c r="E125" s="12" t="s">
        <v>118</v>
      </c>
      <c r="F125" s="12" t="s">
        <v>11</v>
      </c>
      <c r="G125" s="12">
        <v>18.399999999999999</v>
      </c>
      <c r="I125" s="12" t="s">
        <v>275</v>
      </c>
      <c r="L125" s="2" t="s">
        <v>20</v>
      </c>
      <c r="M125" s="2" t="s">
        <v>17</v>
      </c>
      <c r="O125" s="2">
        <v>17</v>
      </c>
      <c r="P125" s="2">
        <v>6.7</v>
      </c>
      <c r="Q125" s="2">
        <f t="shared" si="14"/>
        <v>1.2825599999999999</v>
      </c>
      <c r="R125" s="2">
        <v>3.2000000000000001E-2</v>
      </c>
      <c r="S125" s="2">
        <f t="shared" si="15"/>
        <v>7.2915000000000008E-2</v>
      </c>
      <c r="T125" s="2">
        <v>3.0000000000000001E-3</v>
      </c>
      <c r="U125" s="2">
        <f t="shared" si="16"/>
        <v>2.5426718799999999</v>
      </c>
      <c r="V125" s="2">
        <v>0.1106</v>
      </c>
      <c r="W125" s="2">
        <f t="shared" si="17"/>
        <v>0.59428959999999997</v>
      </c>
      <c r="X125" s="2">
        <v>1.52E-2</v>
      </c>
      <c r="Y125" s="2">
        <f t="shared" si="18"/>
        <v>2.6341579000000004</v>
      </c>
      <c r="Z125" s="2">
        <v>7.4300000000000005E-2</v>
      </c>
      <c r="AG125" s="2">
        <v>8.25</v>
      </c>
      <c r="AI125" s="2">
        <v>1.63</v>
      </c>
    </row>
    <row r="126" spans="1:38" ht="12" customHeight="1" x14ac:dyDescent="0.25">
      <c r="A126" s="23" t="s">
        <v>7</v>
      </c>
      <c r="B126" s="4" t="s">
        <v>416</v>
      </c>
      <c r="C126" s="11" t="s">
        <v>117</v>
      </c>
      <c r="D126" s="12">
        <v>1</v>
      </c>
      <c r="E126" s="12" t="s">
        <v>118</v>
      </c>
      <c r="F126" s="12" t="s">
        <v>11</v>
      </c>
      <c r="G126" s="12">
        <v>18.5</v>
      </c>
      <c r="I126" s="12" t="s">
        <v>275</v>
      </c>
      <c r="L126" s="2" t="s">
        <v>18</v>
      </c>
      <c r="M126" s="2" t="s">
        <v>17</v>
      </c>
      <c r="O126" s="2">
        <v>17</v>
      </c>
      <c r="P126" s="2">
        <v>6.6</v>
      </c>
      <c r="Q126" s="2">
        <f t="shared" si="14"/>
        <v>2.6132159999999995</v>
      </c>
      <c r="R126" s="2">
        <v>6.5199999999999994E-2</v>
      </c>
      <c r="S126" s="2">
        <f t="shared" si="15"/>
        <v>0.34270049999999996</v>
      </c>
      <c r="T126" s="2">
        <v>1.41E-2</v>
      </c>
      <c r="U126" s="2">
        <f t="shared" si="16"/>
        <v>19.9551464</v>
      </c>
      <c r="V126" s="2">
        <v>0.86799999999999999</v>
      </c>
      <c r="W126" s="2">
        <f t="shared" si="17"/>
        <v>0.49654459999999995</v>
      </c>
      <c r="X126" s="2">
        <v>1.2699999999999999E-2</v>
      </c>
      <c r="Y126" s="2">
        <f t="shared" si="18"/>
        <v>27.731336600000002</v>
      </c>
      <c r="Z126" s="2">
        <v>0.78220000000000001</v>
      </c>
      <c r="AG126" s="2">
        <v>8.25</v>
      </c>
    </row>
    <row r="127" spans="1:38" ht="12" customHeight="1" x14ac:dyDescent="0.25">
      <c r="A127" s="23" t="s">
        <v>7</v>
      </c>
      <c r="B127" s="4" t="s">
        <v>416</v>
      </c>
      <c r="C127" s="11" t="s">
        <v>117</v>
      </c>
      <c r="D127" s="12">
        <v>1</v>
      </c>
      <c r="E127" s="12" t="s">
        <v>118</v>
      </c>
      <c r="F127" s="12" t="s">
        <v>11</v>
      </c>
      <c r="G127" s="12">
        <v>19.920000000000002</v>
      </c>
      <c r="I127" s="12" t="s">
        <v>254</v>
      </c>
      <c r="L127" s="2" t="s">
        <v>262</v>
      </c>
      <c r="M127" s="2" t="s">
        <v>17</v>
      </c>
      <c r="N127" s="2">
        <v>48</v>
      </c>
      <c r="P127" s="2">
        <v>7.74</v>
      </c>
      <c r="Q127" s="2">
        <f t="shared" si="14"/>
        <v>13.5</v>
      </c>
      <c r="R127" s="20">
        <v>0.33682634730538924</v>
      </c>
      <c r="S127" s="2">
        <f t="shared" si="15"/>
        <v>3.2</v>
      </c>
      <c r="T127" s="20">
        <v>0.13166015223205102</v>
      </c>
      <c r="U127" s="2">
        <f t="shared" si="16"/>
        <v>1.1000000000000001</v>
      </c>
      <c r="V127" s="20">
        <v>4.7847306196661131E-2</v>
      </c>
      <c r="W127" s="2">
        <f t="shared" si="17"/>
        <v>0.52</v>
      </c>
      <c r="X127" s="20">
        <v>1.329991303903013E-2</v>
      </c>
      <c r="Y127" s="2">
        <f t="shared" si="18"/>
        <v>1.2000000000000002</v>
      </c>
      <c r="Z127" s="20">
        <v>3.3847629255634219E-2</v>
      </c>
      <c r="AB127" s="20"/>
      <c r="AD127" s="20"/>
      <c r="AF127" s="5"/>
      <c r="AG127" s="6">
        <v>45</v>
      </c>
      <c r="AH127" s="5"/>
    </row>
    <row r="128" spans="1:38" ht="12" customHeight="1" x14ac:dyDescent="0.25">
      <c r="A128" s="23" t="s">
        <v>7</v>
      </c>
      <c r="B128" s="4" t="s">
        <v>416</v>
      </c>
      <c r="C128" s="11" t="s">
        <v>117</v>
      </c>
      <c r="D128" s="12">
        <v>1</v>
      </c>
      <c r="E128" s="12" t="s">
        <v>118</v>
      </c>
      <c r="F128" s="12" t="s">
        <v>11</v>
      </c>
      <c r="G128" s="12">
        <v>22.5</v>
      </c>
      <c r="I128" s="12" t="s">
        <v>254</v>
      </c>
      <c r="L128" s="2" t="s">
        <v>272</v>
      </c>
      <c r="M128" s="2" t="s">
        <v>17</v>
      </c>
      <c r="N128" s="2">
        <v>75</v>
      </c>
      <c r="P128" s="2" t="s">
        <v>274</v>
      </c>
      <c r="Q128" s="2">
        <f t="shared" si="14"/>
        <v>31</v>
      </c>
      <c r="R128" s="20">
        <v>0.77345309381237526</v>
      </c>
      <c r="S128" s="2">
        <f t="shared" si="15"/>
        <v>4.2</v>
      </c>
      <c r="T128" s="20">
        <v>0.17280394980456698</v>
      </c>
      <c r="U128" s="2">
        <f t="shared" si="16"/>
        <v>8.9</v>
      </c>
      <c r="V128" s="20">
        <v>0.38712820468207643</v>
      </c>
      <c r="W128" s="2">
        <f t="shared" si="17"/>
        <v>2.1</v>
      </c>
      <c r="X128" s="20">
        <v>5.3711187273006299E-2</v>
      </c>
      <c r="Y128" s="2">
        <f t="shared" si="18"/>
        <v>0.99999999999999989</v>
      </c>
      <c r="Z128" s="20">
        <v>2.8206357713028513E-2</v>
      </c>
      <c r="AA128" s="2">
        <f>AB128*96.0616</f>
        <v>2.9999875080677061</v>
      </c>
      <c r="AB128" s="20">
        <v>3.1229830734317419E-2</v>
      </c>
      <c r="AD128" s="20"/>
      <c r="AF128" s="5"/>
      <c r="AG128" s="6">
        <v>90</v>
      </c>
      <c r="AH128" s="5"/>
    </row>
    <row r="129" spans="1:38" ht="12" customHeight="1" x14ac:dyDescent="0.25">
      <c r="A129" s="23" t="s">
        <v>7</v>
      </c>
      <c r="B129" s="4" t="s">
        <v>416</v>
      </c>
      <c r="C129" s="11" t="s">
        <v>117</v>
      </c>
      <c r="D129" s="12">
        <v>1</v>
      </c>
      <c r="E129" s="12" t="s">
        <v>118</v>
      </c>
      <c r="F129" s="12" t="s">
        <v>11</v>
      </c>
      <c r="G129" s="12">
        <v>24.6</v>
      </c>
      <c r="I129" s="12" t="s">
        <v>254</v>
      </c>
      <c r="L129" s="2" t="s">
        <v>272</v>
      </c>
      <c r="M129" s="2" t="s">
        <v>17</v>
      </c>
      <c r="N129" s="2">
        <v>75</v>
      </c>
      <c r="P129" s="2" t="s">
        <v>274</v>
      </c>
      <c r="Q129" s="2">
        <f t="shared" si="14"/>
        <v>31</v>
      </c>
      <c r="R129" s="20">
        <v>0.77345309381237526</v>
      </c>
      <c r="S129" s="2">
        <f t="shared" si="15"/>
        <v>4.2</v>
      </c>
      <c r="T129" s="20">
        <v>0.17280394980456698</v>
      </c>
      <c r="U129" s="2">
        <f t="shared" si="16"/>
        <v>8.9</v>
      </c>
      <c r="V129" s="20">
        <v>0.38712820468207643</v>
      </c>
      <c r="W129" s="2">
        <f t="shared" si="17"/>
        <v>2.1</v>
      </c>
      <c r="X129" s="20">
        <v>5.3711187273006299E-2</v>
      </c>
      <c r="Y129" s="2">
        <f t="shared" si="18"/>
        <v>0.99999999999999989</v>
      </c>
      <c r="Z129" s="20">
        <v>2.8206357713028513E-2</v>
      </c>
      <c r="AA129" s="2">
        <f>AB129*96.0616</f>
        <v>2.9999875080677061</v>
      </c>
      <c r="AB129" s="20">
        <v>3.1229830734317419E-2</v>
      </c>
      <c r="AD129" s="20"/>
      <c r="AF129" s="5"/>
      <c r="AG129" s="6">
        <v>90</v>
      </c>
      <c r="AH129" s="5"/>
    </row>
    <row r="130" spans="1:38" ht="12" customHeight="1" x14ac:dyDescent="0.25">
      <c r="A130" s="23" t="s">
        <v>7</v>
      </c>
      <c r="B130" s="4" t="s">
        <v>416</v>
      </c>
      <c r="C130" s="11" t="s">
        <v>117</v>
      </c>
      <c r="D130" s="12">
        <v>1</v>
      </c>
      <c r="E130" s="12" t="s">
        <v>118</v>
      </c>
      <c r="F130" s="12" t="s">
        <v>11</v>
      </c>
      <c r="G130" s="12">
        <v>25.6</v>
      </c>
      <c r="I130" s="12" t="s">
        <v>275</v>
      </c>
      <c r="L130" s="2" t="s">
        <v>18</v>
      </c>
      <c r="M130" s="2" t="s">
        <v>17</v>
      </c>
      <c r="O130" s="2">
        <v>17</v>
      </c>
      <c r="P130" s="2">
        <v>6.7</v>
      </c>
      <c r="Q130" s="2">
        <f t="shared" si="14"/>
        <v>3.6552959999999999</v>
      </c>
      <c r="R130" s="2">
        <v>9.1200000000000003E-2</v>
      </c>
      <c r="S130" s="2">
        <f t="shared" si="15"/>
        <v>8.7497999999999992E-2</v>
      </c>
      <c r="T130" s="2">
        <v>3.5999999999999999E-3</v>
      </c>
      <c r="U130" s="2">
        <f t="shared" si="16"/>
        <v>36.553781999999998</v>
      </c>
      <c r="V130" s="2">
        <v>1.59</v>
      </c>
      <c r="W130" s="2">
        <f t="shared" si="17"/>
        <v>0.54737199999999997</v>
      </c>
      <c r="X130" s="2">
        <v>1.4E-2</v>
      </c>
      <c r="Y130" s="2">
        <f t="shared" si="18"/>
        <v>50.555978000000003</v>
      </c>
      <c r="Z130" s="2">
        <v>1.4259999999999999</v>
      </c>
      <c r="AG130" s="2">
        <v>8.25</v>
      </c>
    </row>
    <row r="131" spans="1:38" ht="12" customHeight="1" x14ac:dyDescent="0.25">
      <c r="A131" s="23" t="s">
        <v>7</v>
      </c>
      <c r="B131" s="4" t="s">
        <v>416</v>
      </c>
      <c r="C131" s="11" t="s">
        <v>117</v>
      </c>
      <c r="D131" s="12">
        <v>1</v>
      </c>
      <c r="E131" s="12" t="s">
        <v>118</v>
      </c>
      <c r="F131" s="12" t="s">
        <v>11</v>
      </c>
      <c r="G131" s="12">
        <v>27.7</v>
      </c>
      <c r="I131" s="12" t="s">
        <v>275</v>
      </c>
      <c r="L131" s="2" t="s">
        <v>20</v>
      </c>
      <c r="M131" s="2" t="s">
        <v>17</v>
      </c>
      <c r="O131" s="2">
        <v>17</v>
      </c>
      <c r="P131" s="2">
        <v>6.7</v>
      </c>
      <c r="Q131" s="2">
        <f t="shared" si="14"/>
        <v>1.38276</v>
      </c>
      <c r="R131" s="2">
        <v>3.4500000000000003E-2</v>
      </c>
      <c r="S131" s="2">
        <f t="shared" si="15"/>
        <v>8.5067500000000004E-2</v>
      </c>
      <c r="T131" s="2">
        <v>3.5000000000000001E-3</v>
      </c>
      <c r="U131" s="2">
        <f t="shared" si="16"/>
        <v>3.4622638800000001</v>
      </c>
      <c r="V131" s="2">
        <v>0.15060000000000001</v>
      </c>
      <c r="W131" s="2">
        <f t="shared" si="17"/>
        <v>0.57083079999999997</v>
      </c>
      <c r="X131" s="2">
        <v>1.46E-2</v>
      </c>
      <c r="Y131" s="2">
        <f t="shared" si="18"/>
        <v>3.3751256000000005</v>
      </c>
      <c r="Z131" s="2">
        <v>9.5200000000000007E-2</v>
      </c>
      <c r="AG131" s="2">
        <v>8.25</v>
      </c>
      <c r="AI131" s="2">
        <v>5.82</v>
      </c>
    </row>
    <row r="132" spans="1:38" ht="12" customHeight="1" x14ac:dyDescent="0.25">
      <c r="A132" s="23" t="s">
        <v>7</v>
      </c>
      <c r="B132" s="4" t="s">
        <v>416</v>
      </c>
      <c r="C132" s="11" t="s">
        <v>117</v>
      </c>
      <c r="D132" s="12">
        <v>1</v>
      </c>
      <c r="E132" s="12" t="s">
        <v>118</v>
      </c>
      <c r="F132" s="12" t="s">
        <v>11</v>
      </c>
      <c r="G132" s="12">
        <v>28.42</v>
      </c>
      <c r="I132" s="12" t="s">
        <v>368</v>
      </c>
      <c r="N132" s="17">
        <v>18.8</v>
      </c>
      <c r="O132" s="2">
        <v>13</v>
      </c>
      <c r="P132" s="2">
        <v>9.1999999999999993</v>
      </c>
      <c r="Q132" s="2">
        <v>7.1</v>
      </c>
      <c r="S132" s="2">
        <v>0.3</v>
      </c>
      <c r="W132" s="2">
        <v>52.3</v>
      </c>
      <c r="Y132" s="2">
        <v>47.5</v>
      </c>
      <c r="AA132" s="2">
        <v>1.2</v>
      </c>
      <c r="AG132" s="2">
        <v>140</v>
      </c>
      <c r="AI132" s="2">
        <v>6.3</v>
      </c>
    </row>
    <row r="133" spans="1:38" ht="12" customHeight="1" x14ac:dyDescent="0.25">
      <c r="A133" s="23" t="s">
        <v>7</v>
      </c>
      <c r="B133" s="4" t="s">
        <v>416</v>
      </c>
      <c r="C133" s="11" t="s">
        <v>117</v>
      </c>
      <c r="D133" s="12">
        <v>1</v>
      </c>
      <c r="E133" s="12" t="s">
        <v>118</v>
      </c>
      <c r="F133" s="12" t="s">
        <v>11</v>
      </c>
      <c r="G133" s="12">
        <v>31.8</v>
      </c>
      <c r="I133" s="12" t="s">
        <v>254</v>
      </c>
      <c r="L133" s="2" t="s">
        <v>262</v>
      </c>
      <c r="M133" s="2" t="s">
        <v>17</v>
      </c>
      <c r="N133" s="2">
        <v>48</v>
      </c>
      <c r="P133" s="2">
        <v>7.74</v>
      </c>
      <c r="Q133" s="2">
        <f>R133*40.08</f>
        <v>13.5</v>
      </c>
      <c r="R133" s="20">
        <v>0.33682634730538924</v>
      </c>
      <c r="S133" s="2">
        <f>T133*24.305</f>
        <v>3.2</v>
      </c>
      <c r="T133" s="20">
        <v>0.13166015223205102</v>
      </c>
      <c r="U133" s="2">
        <f>V133*22.9898</f>
        <v>1.1000000000000001</v>
      </c>
      <c r="V133" s="20">
        <v>4.7847306196661131E-2</v>
      </c>
      <c r="W133" s="2">
        <f>39.098*X133</f>
        <v>0.52</v>
      </c>
      <c r="X133" s="20">
        <v>1.329991303903013E-2</v>
      </c>
      <c r="Y133" s="2">
        <f t="shared" ref="Y133:Y140" si="19">Z133*35.453</f>
        <v>1.2000000000000002</v>
      </c>
      <c r="Z133" s="20">
        <v>3.3847629255634219E-2</v>
      </c>
      <c r="AB133" s="20"/>
      <c r="AD133" s="20"/>
      <c r="AF133" s="5"/>
      <c r="AG133" s="6">
        <v>45</v>
      </c>
      <c r="AH133" s="5"/>
    </row>
    <row r="134" spans="1:38" ht="12" customHeight="1" x14ac:dyDescent="0.25">
      <c r="A134" s="23" t="s">
        <v>7</v>
      </c>
      <c r="B134" s="4" t="s">
        <v>416</v>
      </c>
      <c r="C134" s="11" t="s">
        <v>117</v>
      </c>
      <c r="D134" s="12">
        <v>1</v>
      </c>
      <c r="E134" s="12" t="s">
        <v>118</v>
      </c>
      <c r="F134" s="12" t="s">
        <v>11</v>
      </c>
      <c r="G134" s="12">
        <v>42.8</v>
      </c>
      <c r="I134" s="12" t="s">
        <v>160</v>
      </c>
      <c r="L134" s="2" t="s">
        <v>87</v>
      </c>
      <c r="M134" s="2" t="s">
        <v>17</v>
      </c>
      <c r="N134" s="2">
        <v>140</v>
      </c>
      <c r="O134" s="2">
        <v>14</v>
      </c>
      <c r="P134" s="2">
        <v>7.9</v>
      </c>
      <c r="Q134" s="2">
        <f>R134*40.08</f>
        <v>40.08</v>
      </c>
      <c r="R134" s="2">
        <v>1</v>
      </c>
      <c r="S134" s="2">
        <f>T134*24.305</f>
        <v>4.8610000000000007</v>
      </c>
      <c r="T134" s="2">
        <v>0.2</v>
      </c>
      <c r="U134" s="2">
        <f>V134*22.9898</f>
        <v>13.79388</v>
      </c>
      <c r="V134" s="2">
        <v>0.6</v>
      </c>
      <c r="W134" s="2">
        <f>39.098*X134</f>
        <v>1.9549000000000001</v>
      </c>
      <c r="X134" s="2">
        <v>0.05</v>
      </c>
      <c r="Y134" s="2">
        <f t="shared" si="19"/>
        <v>24.8171</v>
      </c>
      <c r="Z134" s="2">
        <v>0.7</v>
      </c>
      <c r="AA134" s="2">
        <f>AB134*96.0616</f>
        <v>24.0154</v>
      </c>
      <c r="AB134" s="2">
        <v>0.25</v>
      </c>
      <c r="AC134" s="2">
        <f>AD134*61.01724</f>
        <v>115.932756</v>
      </c>
      <c r="AD134" s="2">
        <v>1.9</v>
      </c>
      <c r="AE134" s="2">
        <f>AF134*32.064</f>
        <v>3.2064000000000004</v>
      </c>
      <c r="AF134" s="6">
        <v>0.1</v>
      </c>
      <c r="AI134" s="2">
        <v>3</v>
      </c>
    </row>
    <row r="135" spans="1:38" ht="12" customHeight="1" x14ac:dyDescent="0.25">
      <c r="A135" s="23" t="s">
        <v>7</v>
      </c>
      <c r="B135" s="4" t="s">
        <v>416</v>
      </c>
      <c r="C135" s="11" t="s">
        <v>117</v>
      </c>
      <c r="D135" s="12">
        <v>1</v>
      </c>
      <c r="E135" s="12" t="s">
        <v>118</v>
      </c>
      <c r="F135" s="12" t="s">
        <v>11</v>
      </c>
      <c r="G135" s="12">
        <v>48</v>
      </c>
      <c r="I135" s="12" t="s">
        <v>254</v>
      </c>
      <c r="L135" s="2" t="s">
        <v>266</v>
      </c>
      <c r="M135" s="2" t="s">
        <v>17</v>
      </c>
      <c r="N135" s="2">
        <v>54</v>
      </c>
      <c r="P135" s="27" t="s">
        <v>273</v>
      </c>
      <c r="R135" s="20"/>
      <c r="T135" s="20"/>
      <c r="V135" s="20"/>
      <c r="X135" s="20"/>
      <c r="Y135" s="2">
        <f t="shared" si="19"/>
        <v>7.9999999999999991</v>
      </c>
      <c r="Z135" s="20">
        <v>0.2256508617042281</v>
      </c>
      <c r="AB135" s="20"/>
      <c r="AD135" s="20"/>
      <c r="AF135" s="5"/>
      <c r="AG135" s="6">
        <v>1.4</v>
      </c>
      <c r="AH135" s="5"/>
    </row>
    <row r="136" spans="1:38" ht="12" customHeight="1" x14ac:dyDescent="0.25">
      <c r="A136" s="23" t="s">
        <v>7</v>
      </c>
      <c r="B136" s="4" t="s">
        <v>416</v>
      </c>
      <c r="C136" s="11" t="s">
        <v>117</v>
      </c>
      <c r="D136" s="12">
        <v>1</v>
      </c>
      <c r="E136" s="12" t="s">
        <v>118</v>
      </c>
      <c r="F136" s="12" t="s">
        <v>11</v>
      </c>
      <c r="G136" s="12">
        <v>54</v>
      </c>
      <c r="I136" s="12" t="s">
        <v>254</v>
      </c>
      <c r="L136" s="2" t="s">
        <v>266</v>
      </c>
      <c r="M136" s="2" t="s">
        <v>17</v>
      </c>
      <c r="N136" s="2">
        <v>54</v>
      </c>
      <c r="P136" s="27" t="s">
        <v>273</v>
      </c>
      <c r="R136" s="20"/>
      <c r="T136" s="20"/>
      <c r="V136" s="20"/>
      <c r="X136" s="20"/>
      <c r="Y136" s="2">
        <f t="shared" si="19"/>
        <v>7.9999999999999991</v>
      </c>
      <c r="Z136" s="20">
        <v>0.2256508617042281</v>
      </c>
      <c r="AB136" s="20"/>
      <c r="AD136" s="20"/>
      <c r="AF136" s="5"/>
      <c r="AG136" s="6">
        <v>1.4</v>
      </c>
      <c r="AH136" s="5"/>
    </row>
    <row r="137" spans="1:38" ht="12" customHeight="1" x14ac:dyDescent="0.25">
      <c r="A137" s="23" t="s">
        <v>7</v>
      </c>
      <c r="B137" s="4" t="s">
        <v>416</v>
      </c>
      <c r="C137" s="11" t="s">
        <v>117</v>
      </c>
      <c r="D137" s="12">
        <v>1</v>
      </c>
      <c r="E137" s="12" t="s">
        <v>118</v>
      </c>
      <c r="F137" s="12" t="s">
        <v>11</v>
      </c>
      <c r="G137" s="12">
        <v>170</v>
      </c>
      <c r="I137" s="12" t="s">
        <v>254</v>
      </c>
      <c r="L137" s="2" t="s">
        <v>263</v>
      </c>
      <c r="M137" s="2" t="s">
        <v>17</v>
      </c>
      <c r="N137" s="2">
        <v>255</v>
      </c>
      <c r="P137" s="2">
        <v>7.8</v>
      </c>
      <c r="Q137" s="2">
        <f>R137*40.08</f>
        <v>24.5</v>
      </c>
      <c r="R137" s="20">
        <v>0.61127744510978044</v>
      </c>
      <c r="T137" s="20"/>
      <c r="V137" s="20"/>
      <c r="X137" s="20"/>
      <c r="Y137" s="2">
        <f t="shared" si="19"/>
        <v>31.999999999999996</v>
      </c>
      <c r="Z137" s="20">
        <v>0.9026034468169124</v>
      </c>
      <c r="AB137" s="20"/>
      <c r="AD137" s="20"/>
      <c r="AF137" s="5"/>
      <c r="AG137" s="6"/>
      <c r="AH137" s="5"/>
    </row>
    <row r="138" spans="1:38" ht="12" customHeight="1" x14ac:dyDescent="0.25">
      <c r="A138" s="23" t="s">
        <v>7</v>
      </c>
      <c r="B138" s="4" t="s">
        <v>416</v>
      </c>
      <c r="C138" s="11" t="s">
        <v>117</v>
      </c>
      <c r="D138" s="12">
        <v>1</v>
      </c>
      <c r="E138" s="12" t="s">
        <v>118</v>
      </c>
      <c r="F138" s="12" t="s">
        <v>11</v>
      </c>
      <c r="G138" s="12">
        <v>240</v>
      </c>
      <c r="I138" s="12" t="s">
        <v>254</v>
      </c>
      <c r="L138" s="2" t="s">
        <v>263</v>
      </c>
      <c r="M138" s="2" t="s">
        <v>17</v>
      </c>
      <c r="N138" s="2">
        <v>255</v>
      </c>
      <c r="P138" s="2">
        <v>7.8</v>
      </c>
      <c r="Q138" s="2">
        <f>R138*40.08</f>
        <v>24.5</v>
      </c>
      <c r="R138" s="20">
        <v>0.61127744510978044</v>
      </c>
      <c r="T138" s="20"/>
      <c r="V138" s="20"/>
      <c r="X138" s="20"/>
      <c r="Y138" s="2">
        <f t="shared" si="19"/>
        <v>31.999999999999996</v>
      </c>
      <c r="Z138" s="20">
        <v>0.9026034468169124</v>
      </c>
      <c r="AB138" s="20"/>
      <c r="AD138" s="20"/>
      <c r="AF138" s="5"/>
      <c r="AG138" s="6"/>
      <c r="AH138" s="5"/>
    </row>
    <row r="139" spans="1:38" ht="12" customHeight="1" x14ac:dyDescent="0.25">
      <c r="A139" s="23" t="s">
        <v>7</v>
      </c>
      <c r="B139" s="4" t="s">
        <v>416</v>
      </c>
      <c r="C139" s="11" t="s">
        <v>117</v>
      </c>
      <c r="D139" s="12">
        <v>1</v>
      </c>
      <c r="E139" s="12" t="s">
        <v>118</v>
      </c>
      <c r="F139" s="12" t="s">
        <v>11</v>
      </c>
      <c r="G139" s="12">
        <v>240</v>
      </c>
      <c r="I139" s="12" t="s">
        <v>254</v>
      </c>
      <c r="L139" s="2" t="s">
        <v>264</v>
      </c>
      <c r="M139" s="2" t="s">
        <v>17</v>
      </c>
      <c r="N139" s="2">
        <v>255</v>
      </c>
      <c r="P139" s="2">
        <v>7.8</v>
      </c>
      <c r="Q139" s="2">
        <f>R139*40.08</f>
        <v>24.5</v>
      </c>
      <c r="R139" s="20">
        <v>0.61127744510978044</v>
      </c>
      <c r="T139" s="20"/>
      <c r="V139" s="20"/>
      <c r="X139" s="20"/>
      <c r="Y139" s="2">
        <f t="shared" si="19"/>
        <v>31.999999999999996</v>
      </c>
      <c r="Z139" s="20">
        <v>0.9026034468169124</v>
      </c>
      <c r="AB139" s="20"/>
      <c r="AD139" s="20"/>
      <c r="AF139" s="5"/>
      <c r="AG139" s="6"/>
      <c r="AH139" s="5"/>
    </row>
    <row r="140" spans="1:38" ht="12" customHeight="1" x14ac:dyDescent="0.25">
      <c r="A140" s="23" t="s">
        <v>7</v>
      </c>
      <c r="B140" s="4" t="s">
        <v>416</v>
      </c>
      <c r="C140" s="11" t="s">
        <v>117</v>
      </c>
      <c r="D140" s="12">
        <v>1</v>
      </c>
      <c r="E140" s="12" t="s">
        <v>118</v>
      </c>
      <c r="F140" s="12" t="s">
        <v>11</v>
      </c>
      <c r="G140" s="12">
        <v>280</v>
      </c>
      <c r="I140" s="12" t="s">
        <v>254</v>
      </c>
      <c r="L140" s="2" t="s">
        <v>264</v>
      </c>
      <c r="M140" s="2" t="s">
        <v>17</v>
      </c>
      <c r="N140" s="2">
        <v>255</v>
      </c>
      <c r="P140" s="2">
        <v>7.8</v>
      </c>
      <c r="Q140" s="2">
        <f>R140*40.08</f>
        <v>24.5</v>
      </c>
      <c r="R140" s="20">
        <v>0.61127744510978044</v>
      </c>
      <c r="T140" s="20"/>
      <c r="V140" s="20"/>
      <c r="X140" s="20"/>
      <c r="Y140" s="2">
        <f t="shared" si="19"/>
        <v>31.999999999999996</v>
      </c>
      <c r="Z140" s="20">
        <v>0.9026034468169124</v>
      </c>
      <c r="AB140" s="20"/>
      <c r="AD140" s="20"/>
      <c r="AF140" s="5"/>
      <c r="AG140" s="6"/>
      <c r="AH140" s="5"/>
    </row>
    <row r="141" spans="1:38" ht="12" customHeight="1" x14ac:dyDescent="0.25">
      <c r="A141" s="23" t="s">
        <v>7</v>
      </c>
      <c r="B141" s="4" t="s">
        <v>584</v>
      </c>
      <c r="C141" s="11" t="s">
        <v>237</v>
      </c>
      <c r="D141" s="12">
        <v>1</v>
      </c>
      <c r="E141" s="12" t="s">
        <v>118</v>
      </c>
      <c r="F141" s="12" t="s">
        <v>11</v>
      </c>
      <c r="G141" s="13">
        <v>1.9739843999999998</v>
      </c>
      <c r="H141" s="13"/>
      <c r="I141" s="12" t="s">
        <v>368</v>
      </c>
      <c r="N141" s="17">
        <v>75.316666666666649</v>
      </c>
      <c r="O141" s="2">
        <v>22</v>
      </c>
      <c r="P141" s="2">
        <v>8.3000000000000007</v>
      </c>
      <c r="Q141" s="17">
        <v>12.023999999999999</v>
      </c>
      <c r="S141" s="17">
        <v>7.2915000000000001</v>
      </c>
      <c r="U141" s="17">
        <v>41.381639999999997</v>
      </c>
      <c r="W141" s="17">
        <v>43.008130000000001</v>
      </c>
      <c r="Y141" s="17">
        <v>57.636960000000002</v>
      </c>
      <c r="AA141" s="17">
        <v>46.088900000000002</v>
      </c>
      <c r="AG141" s="2">
        <v>95</v>
      </c>
      <c r="AI141" s="2">
        <v>1E-4</v>
      </c>
    </row>
    <row r="142" spans="1:38" s="57" customFormat="1" ht="12" customHeight="1" x14ac:dyDescent="0.25">
      <c r="A142" s="53" t="s">
        <v>7</v>
      </c>
      <c r="B142" s="54" t="s">
        <v>584</v>
      </c>
      <c r="C142" s="55" t="s">
        <v>237</v>
      </c>
      <c r="D142" s="56">
        <v>1</v>
      </c>
      <c r="E142" s="56" t="s">
        <v>118</v>
      </c>
      <c r="F142" s="56" t="s">
        <v>11</v>
      </c>
      <c r="G142" s="56">
        <v>1.99</v>
      </c>
      <c r="H142" s="56"/>
      <c r="I142" s="56" t="s">
        <v>341</v>
      </c>
      <c r="J142" s="56"/>
      <c r="K142" s="56"/>
      <c r="N142" s="58">
        <v>6.4660000000000002</v>
      </c>
      <c r="O142" s="57">
        <v>25</v>
      </c>
      <c r="P142" s="57">
        <v>6.17</v>
      </c>
      <c r="Q142" s="57">
        <v>1.6</v>
      </c>
      <c r="S142" s="57">
        <v>0.6</v>
      </c>
      <c r="U142" s="57">
        <v>2.8</v>
      </c>
      <c r="W142" s="57">
        <v>0.2</v>
      </c>
      <c r="Y142" s="57">
        <v>6.1</v>
      </c>
      <c r="AA142" s="57">
        <v>1.3</v>
      </c>
      <c r="AC142" s="57">
        <v>1</v>
      </c>
      <c r="AE142" s="56">
        <v>1.9236000000000001E-4</v>
      </c>
      <c r="AG142" s="57">
        <v>0.8</v>
      </c>
      <c r="AI142" s="57">
        <v>2.4</v>
      </c>
      <c r="AL142" s="65" t="s">
        <v>411</v>
      </c>
    </row>
    <row r="143" spans="1:38" ht="12" customHeight="1" x14ac:dyDescent="0.25">
      <c r="A143" s="23" t="s">
        <v>7</v>
      </c>
      <c r="B143" s="4" t="s">
        <v>584</v>
      </c>
      <c r="C143" s="11" t="s">
        <v>237</v>
      </c>
      <c r="D143" s="12">
        <v>1</v>
      </c>
      <c r="E143" s="12" t="s">
        <v>118</v>
      </c>
      <c r="F143" s="12" t="s">
        <v>11</v>
      </c>
      <c r="G143" s="13">
        <v>2.0602787999999999</v>
      </c>
      <c r="H143" s="13"/>
      <c r="I143" s="12" t="s">
        <v>368</v>
      </c>
      <c r="N143" s="17">
        <v>119.16666666666664</v>
      </c>
      <c r="O143" s="2">
        <v>22</v>
      </c>
      <c r="P143" s="2">
        <v>8.3000000000000007</v>
      </c>
      <c r="Q143" s="17">
        <v>20.04</v>
      </c>
      <c r="S143" s="17">
        <v>14.583</v>
      </c>
      <c r="U143" s="17">
        <v>41.381639999999997</v>
      </c>
      <c r="W143" s="17">
        <v>43.008130000000001</v>
      </c>
      <c r="Y143" s="17">
        <v>105.66776</v>
      </c>
      <c r="AA143" s="17">
        <v>46.088900000000002</v>
      </c>
      <c r="AG143" s="2">
        <v>95</v>
      </c>
      <c r="AI143" s="2">
        <v>1E-4</v>
      </c>
    </row>
    <row r="144" spans="1:38" ht="12" customHeight="1" x14ac:dyDescent="0.25">
      <c r="A144" s="23" t="s">
        <v>7</v>
      </c>
      <c r="B144" s="4" t="s">
        <v>584</v>
      </c>
      <c r="C144" s="11" t="s">
        <v>237</v>
      </c>
      <c r="D144" s="12">
        <v>1</v>
      </c>
      <c r="E144" s="12" t="s">
        <v>118</v>
      </c>
      <c r="F144" s="12" t="s">
        <v>11</v>
      </c>
      <c r="G144" s="12">
        <v>2.2000000000000002</v>
      </c>
      <c r="I144" s="12" t="s">
        <v>341</v>
      </c>
      <c r="N144" s="17">
        <v>6.4660000000000002</v>
      </c>
      <c r="O144" s="2">
        <v>25</v>
      </c>
      <c r="P144" s="2">
        <v>6.17</v>
      </c>
      <c r="Q144" s="2">
        <v>1.6</v>
      </c>
      <c r="S144" s="2">
        <v>0.6</v>
      </c>
      <c r="U144" s="2">
        <v>2.8</v>
      </c>
      <c r="W144" s="2">
        <v>0.2</v>
      </c>
      <c r="Y144" s="2">
        <v>6.1</v>
      </c>
      <c r="AA144" s="2">
        <v>1.3</v>
      </c>
      <c r="AC144" s="2">
        <v>1</v>
      </c>
      <c r="AE144" s="12">
        <v>1.9236000000000001E-4</v>
      </c>
      <c r="AG144" s="2">
        <v>0.8</v>
      </c>
      <c r="AI144" s="2">
        <v>2.4</v>
      </c>
      <c r="AL144" s="16" t="s">
        <v>411</v>
      </c>
    </row>
    <row r="145" spans="1:38" ht="12" customHeight="1" x14ac:dyDescent="0.25">
      <c r="A145" s="23" t="s">
        <v>7</v>
      </c>
      <c r="B145" s="4" t="s">
        <v>584</v>
      </c>
      <c r="C145" s="11" t="s">
        <v>237</v>
      </c>
      <c r="D145" s="12">
        <v>1</v>
      </c>
      <c r="E145" s="12" t="s">
        <v>118</v>
      </c>
      <c r="F145" s="12" t="s">
        <v>11</v>
      </c>
      <c r="G145" s="13">
        <v>2.3407355999999999</v>
      </c>
      <c r="H145" s="13"/>
      <c r="I145" s="12" t="s">
        <v>368</v>
      </c>
      <c r="N145" s="17">
        <v>99.133333333333326</v>
      </c>
      <c r="O145" s="2">
        <v>22</v>
      </c>
      <c r="P145" s="2">
        <v>8.3000000000000007</v>
      </c>
      <c r="Q145" s="17">
        <v>20.04</v>
      </c>
      <c r="S145" s="17">
        <v>14.583</v>
      </c>
      <c r="U145" s="17">
        <v>41.381639999999997</v>
      </c>
      <c r="W145" s="17">
        <v>23.45898</v>
      </c>
      <c r="Y145" s="17">
        <v>105.66776</v>
      </c>
      <c r="AA145" s="17">
        <v>17.726500000000001</v>
      </c>
      <c r="AG145" s="2">
        <v>95</v>
      </c>
      <c r="AI145" s="2">
        <v>0.15</v>
      </c>
    </row>
    <row r="146" spans="1:38" ht="12" customHeight="1" x14ac:dyDescent="0.25">
      <c r="A146" s="23" t="s">
        <v>7</v>
      </c>
      <c r="B146" s="4" t="s">
        <v>584</v>
      </c>
      <c r="C146" s="11" t="s">
        <v>237</v>
      </c>
      <c r="D146" s="12">
        <v>1</v>
      </c>
      <c r="E146" s="12" t="s">
        <v>118</v>
      </c>
      <c r="F146" s="12" t="s">
        <v>11</v>
      </c>
      <c r="G146" s="12">
        <v>2.44</v>
      </c>
      <c r="I146" s="12" t="s">
        <v>341</v>
      </c>
      <c r="N146" s="17">
        <v>28.260300000000001</v>
      </c>
      <c r="O146" s="2">
        <v>25</v>
      </c>
      <c r="P146" s="2">
        <v>7.75</v>
      </c>
      <c r="Q146" s="2">
        <v>6.7</v>
      </c>
      <c r="S146" s="2">
        <v>2.8</v>
      </c>
      <c r="U146" s="2">
        <v>4.2</v>
      </c>
      <c r="W146" s="2">
        <v>0.3</v>
      </c>
      <c r="Y146" s="2">
        <v>4.9000000000000004</v>
      </c>
      <c r="AA146" s="2">
        <v>4.8</v>
      </c>
      <c r="AC146" s="2">
        <v>18.7</v>
      </c>
      <c r="AE146" s="12">
        <v>4.8090000000000002E-5</v>
      </c>
      <c r="AG146" s="2">
        <v>15.5</v>
      </c>
      <c r="AI146" s="2">
        <v>3.9</v>
      </c>
      <c r="AL146" s="16" t="s">
        <v>344</v>
      </c>
    </row>
    <row r="147" spans="1:38" ht="12" customHeight="1" x14ac:dyDescent="0.25">
      <c r="A147" s="23" t="s">
        <v>7</v>
      </c>
      <c r="B147" s="4" t="s">
        <v>584</v>
      </c>
      <c r="C147" s="11" t="s">
        <v>237</v>
      </c>
      <c r="D147" s="12">
        <v>1</v>
      </c>
      <c r="E147" s="12" t="s">
        <v>118</v>
      </c>
      <c r="F147" s="12" t="s">
        <v>11</v>
      </c>
      <c r="G147" s="12">
        <v>2.4900000000000002</v>
      </c>
      <c r="I147" s="12" t="s">
        <v>341</v>
      </c>
      <c r="N147" s="17">
        <v>11.6966</v>
      </c>
      <c r="O147" s="2">
        <v>25</v>
      </c>
      <c r="P147" s="2">
        <v>6.84</v>
      </c>
      <c r="Q147" s="2">
        <v>3.2</v>
      </c>
      <c r="S147" s="2">
        <v>0.9</v>
      </c>
      <c r="U147" s="2">
        <v>3.2</v>
      </c>
      <c r="W147" s="2">
        <v>1.1000000000000001</v>
      </c>
      <c r="Y147" s="2">
        <v>6.5</v>
      </c>
      <c r="AA147" s="2">
        <v>4.5999999999999996</v>
      </c>
      <c r="AC147" s="2">
        <v>4.5999999999999996</v>
      </c>
      <c r="AE147" s="12">
        <v>3.2059999999999995E-5</v>
      </c>
      <c r="AG147" s="2">
        <v>3.8</v>
      </c>
      <c r="AI147" s="2">
        <v>5</v>
      </c>
      <c r="AL147" s="16" t="s">
        <v>350</v>
      </c>
    </row>
    <row r="148" spans="1:38" ht="12" customHeight="1" x14ac:dyDescent="0.25">
      <c r="A148" s="23" t="s">
        <v>7</v>
      </c>
      <c r="B148" s="4" t="s">
        <v>584</v>
      </c>
      <c r="C148" s="11" t="s">
        <v>237</v>
      </c>
      <c r="D148" s="12">
        <v>1</v>
      </c>
      <c r="E148" s="12" t="s">
        <v>118</v>
      </c>
      <c r="F148" s="12" t="s">
        <v>11</v>
      </c>
      <c r="G148" s="13">
        <v>2.6751263999999999</v>
      </c>
      <c r="H148" s="13"/>
      <c r="I148" s="12" t="s">
        <v>368</v>
      </c>
      <c r="N148" s="17">
        <v>52.533333333333331</v>
      </c>
      <c r="O148" s="2">
        <v>22</v>
      </c>
      <c r="P148" s="2">
        <v>8.3000000000000007</v>
      </c>
      <c r="Q148" s="17">
        <v>12.023999999999999</v>
      </c>
      <c r="S148" s="17">
        <v>7.2915000000000001</v>
      </c>
      <c r="U148" s="17">
        <v>41.381639999999997</v>
      </c>
      <c r="W148" s="17">
        <v>23.45898</v>
      </c>
      <c r="Y148" s="17">
        <v>57.636960000000002</v>
      </c>
      <c r="AA148" s="17">
        <v>21.271799999999999</v>
      </c>
      <c r="AG148" s="2">
        <v>95</v>
      </c>
      <c r="AI148" s="2">
        <v>1.36</v>
      </c>
    </row>
    <row r="149" spans="1:38" ht="12" customHeight="1" x14ac:dyDescent="0.25">
      <c r="A149" s="23" t="s">
        <v>7</v>
      </c>
      <c r="B149" s="4" t="s">
        <v>584</v>
      </c>
      <c r="C149" s="11" t="s">
        <v>237</v>
      </c>
      <c r="D149" s="12">
        <v>1</v>
      </c>
      <c r="E149" s="12" t="s">
        <v>118</v>
      </c>
      <c r="F149" s="12" t="s">
        <v>11</v>
      </c>
      <c r="G149" s="13">
        <v>2.7506339999999998</v>
      </c>
      <c r="H149" s="13"/>
      <c r="I149" s="12" t="s">
        <v>368</v>
      </c>
      <c r="N149" s="17">
        <v>219.94166666666663</v>
      </c>
      <c r="O149" s="2">
        <v>22</v>
      </c>
      <c r="P149" s="2">
        <v>8.3000000000000007</v>
      </c>
      <c r="Q149" s="17">
        <v>40.08</v>
      </c>
      <c r="S149" s="17">
        <v>29.166</v>
      </c>
      <c r="U149" s="17">
        <v>41.381639999999997</v>
      </c>
      <c r="W149" s="17">
        <v>43.008130000000001</v>
      </c>
      <c r="Y149" s="17">
        <v>211.33552</v>
      </c>
      <c r="AA149" s="17">
        <v>46.088900000000002</v>
      </c>
      <c r="AG149" s="2">
        <v>95</v>
      </c>
      <c r="AI149" s="2">
        <v>1E-4</v>
      </c>
    </row>
    <row r="150" spans="1:38" ht="12" customHeight="1" x14ac:dyDescent="0.25">
      <c r="A150" s="23" t="s">
        <v>7</v>
      </c>
      <c r="B150" s="4" t="s">
        <v>584</v>
      </c>
      <c r="C150" s="11" t="s">
        <v>237</v>
      </c>
      <c r="D150" s="12">
        <v>1</v>
      </c>
      <c r="E150" s="12" t="s">
        <v>118</v>
      </c>
      <c r="F150" s="12" t="s">
        <v>11</v>
      </c>
      <c r="G150" s="12">
        <v>2.96</v>
      </c>
      <c r="I150" s="12" t="s">
        <v>341</v>
      </c>
      <c r="N150" s="17">
        <v>11.6966</v>
      </c>
      <c r="O150" s="2">
        <v>25</v>
      </c>
      <c r="P150" s="2">
        <v>6.84</v>
      </c>
      <c r="Q150" s="2">
        <v>3.2</v>
      </c>
      <c r="S150" s="2">
        <v>0.9</v>
      </c>
      <c r="U150" s="2">
        <v>3.2</v>
      </c>
      <c r="W150" s="2">
        <v>1.1000000000000001</v>
      </c>
      <c r="Y150" s="2">
        <v>6.5</v>
      </c>
      <c r="AA150" s="2">
        <v>4.5999999999999996</v>
      </c>
      <c r="AC150" s="2">
        <v>4.5999999999999996</v>
      </c>
      <c r="AE150" s="12">
        <v>3.2059999999999995E-5</v>
      </c>
      <c r="AG150" s="2">
        <v>3.8</v>
      </c>
      <c r="AI150" s="2">
        <v>5</v>
      </c>
      <c r="AL150" s="16" t="s">
        <v>350</v>
      </c>
    </row>
    <row r="151" spans="1:38" ht="12" customHeight="1" x14ac:dyDescent="0.25">
      <c r="A151" s="23" t="s">
        <v>7</v>
      </c>
      <c r="B151" s="4" t="s">
        <v>584</v>
      </c>
      <c r="C151" s="11" t="s">
        <v>237</v>
      </c>
      <c r="D151" s="12">
        <v>1</v>
      </c>
      <c r="E151" s="12" t="s">
        <v>118</v>
      </c>
      <c r="F151" s="12" t="s">
        <v>11</v>
      </c>
      <c r="G151" s="13">
        <v>3.1928928000000001</v>
      </c>
      <c r="H151" s="13"/>
      <c r="I151" s="12" t="s">
        <v>368</v>
      </c>
      <c r="N151" s="17">
        <v>201.9666666666667</v>
      </c>
      <c r="O151" s="2">
        <v>22</v>
      </c>
      <c r="P151" s="2">
        <v>8.3000000000000007</v>
      </c>
      <c r="Q151" s="17">
        <v>40.08</v>
      </c>
      <c r="S151" s="17">
        <v>29.166</v>
      </c>
      <c r="U151" s="17">
        <v>41.381639999999997</v>
      </c>
      <c r="W151" s="17">
        <v>23.45898</v>
      </c>
      <c r="Y151" s="17">
        <v>211.33552</v>
      </c>
      <c r="AA151" s="17">
        <v>17.726500000000001</v>
      </c>
      <c r="AG151" s="2">
        <v>95</v>
      </c>
      <c r="AI151" s="2">
        <v>0.63</v>
      </c>
    </row>
    <row r="152" spans="1:38" ht="12" customHeight="1" x14ac:dyDescent="0.25">
      <c r="A152" s="23" t="s">
        <v>7</v>
      </c>
      <c r="B152" s="4" t="s">
        <v>584</v>
      </c>
      <c r="C152" s="11" t="s">
        <v>237</v>
      </c>
      <c r="D152" s="12">
        <v>1</v>
      </c>
      <c r="E152" s="12" t="s">
        <v>118</v>
      </c>
      <c r="F152" s="12" t="s">
        <v>11</v>
      </c>
      <c r="G152" s="12">
        <v>3.37</v>
      </c>
      <c r="I152" s="12" t="s">
        <v>341</v>
      </c>
      <c r="N152" s="17">
        <v>76.308300000000003</v>
      </c>
      <c r="O152" s="2">
        <v>25</v>
      </c>
      <c r="P152" s="2">
        <v>7.74</v>
      </c>
      <c r="Q152" s="2">
        <v>20.5</v>
      </c>
      <c r="S152" s="2">
        <v>6.1</v>
      </c>
      <c r="U152" s="2">
        <v>24.7</v>
      </c>
      <c r="W152" s="2">
        <v>4.0999999999999996</v>
      </c>
      <c r="Y152" s="2">
        <v>47.9</v>
      </c>
      <c r="AA152" s="2">
        <v>11.6</v>
      </c>
      <c r="AC152" s="2">
        <v>51.9</v>
      </c>
      <c r="AE152" s="12">
        <v>2.2442E-5</v>
      </c>
      <c r="AG152" s="2">
        <v>42.8</v>
      </c>
      <c r="AI152" s="2">
        <v>4.4000000000000004</v>
      </c>
      <c r="AL152" s="16" t="s">
        <v>343</v>
      </c>
    </row>
    <row r="153" spans="1:38" ht="12" customHeight="1" x14ac:dyDescent="0.25">
      <c r="A153" s="23" t="s">
        <v>7</v>
      </c>
      <c r="B153" s="4" t="s">
        <v>584</v>
      </c>
      <c r="C153" s="11" t="s">
        <v>237</v>
      </c>
      <c r="D153" s="12">
        <v>1</v>
      </c>
      <c r="E153" s="12" t="s">
        <v>118</v>
      </c>
      <c r="F153" s="12" t="s">
        <v>11</v>
      </c>
      <c r="G153" s="13">
        <v>3.5596439999999996</v>
      </c>
      <c r="H153" s="13"/>
      <c r="I153" s="12" t="s">
        <v>368</v>
      </c>
      <c r="N153" s="17">
        <v>65.591666666666654</v>
      </c>
      <c r="O153" s="2">
        <v>22</v>
      </c>
      <c r="P153" s="2">
        <v>8.3000000000000007</v>
      </c>
      <c r="Q153" s="17">
        <v>12.023999999999999</v>
      </c>
      <c r="S153" s="17">
        <v>7.2915000000000001</v>
      </c>
      <c r="U153" s="17">
        <v>41.381639999999997</v>
      </c>
      <c r="W153" s="17">
        <v>43.008130000000001</v>
      </c>
      <c r="Y153" s="17">
        <v>57.636960000000002</v>
      </c>
      <c r="AA153" s="17">
        <v>42.543599999999998</v>
      </c>
      <c r="AG153" s="2">
        <v>95</v>
      </c>
      <c r="AI153" s="2">
        <v>11.75</v>
      </c>
    </row>
    <row r="154" spans="1:38" ht="12" customHeight="1" x14ac:dyDescent="0.25">
      <c r="A154" s="23" t="s">
        <v>7</v>
      </c>
      <c r="B154" s="4" t="s">
        <v>584</v>
      </c>
      <c r="C154" s="11" t="s">
        <v>237</v>
      </c>
      <c r="D154" s="12">
        <v>1</v>
      </c>
      <c r="E154" s="12" t="s">
        <v>118</v>
      </c>
      <c r="F154" s="12" t="s">
        <v>11</v>
      </c>
      <c r="G154" s="12">
        <v>3.8</v>
      </c>
      <c r="I154" s="12" t="s">
        <v>235</v>
      </c>
      <c r="L154" s="2" t="s">
        <v>236</v>
      </c>
      <c r="M154" s="2" t="s">
        <v>17</v>
      </c>
      <c r="N154" s="2">
        <v>90</v>
      </c>
      <c r="O154" s="2">
        <v>25</v>
      </c>
      <c r="P154" s="2">
        <v>8.1999999999999993</v>
      </c>
      <c r="Q154" s="2">
        <f>R154*40.08</f>
        <v>14.027999999999999</v>
      </c>
      <c r="R154" s="2">
        <v>0.35</v>
      </c>
      <c r="S154" s="2">
        <f>T154*24.305</f>
        <v>12.1525</v>
      </c>
      <c r="T154" s="2">
        <v>0.5</v>
      </c>
      <c r="U154" s="2">
        <f>V154*22.9898</f>
        <v>26.208371999999997</v>
      </c>
      <c r="V154" s="2">
        <v>1.1399999999999999</v>
      </c>
      <c r="W154" s="2">
        <f>39.098*X154</f>
        <v>1.9549000000000001</v>
      </c>
      <c r="X154" s="2">
        <v>0.05</v>
      </c>
      <c r="Y154" s="2">
        <f>Z154*35.453</f>
        <v>1.7726500000000003</v>
      </c>
      <c r="Z154" s="2">
        <v>0.05</v>
      </c>
      <c r="AA154" s="2">
        <f>AB154*96.0616</f>
        <v>81.652360000000002</v>
      </c>
      <c r="AB154" s="2">
        <v>0.85</v>
      </c>
      <c r="AC154" s="2">
        <f>AD154*61.01724</f>
        <v>69.55965359999999</v>
      </c>
      <c r="AD154" s="2">
        <v>1.1399999999999999</v>
      </c>
      <c r="AG154" s="2">
        <v>63</v>
      </c>
      <c r="AH154" s="2">
        <v>1.1000000000000001</v>
      </c>
      <c r="AI154" s="2">
        <v>1.1000000000000001</v>
      </c>
      <c r="AL154" s="16" t="s">
        <v>408</v>
      </c>
    </row>
    <row r="155" spans="1:38" ht="12" customHeight="1" x14ac:dyDescent="0.25">
      <c r="A155" s="23" t="s">
        <v>7</v>
      </c>
      <c r="B155" s="4" t="s">
        <v>584</v>
      </c>
      <c r="C155" s="11" t="s">
        <v>237</v>
      </c>
      <c r="D155" s="12">
        <v>1</v>
      </c>
      <c r="E155" s="12" t="s">
        <v>118</v>
      </c>
      <c r="F155" s="12" t="s">
        <v>11</v>
      </c>
      <c r="G155" s="13">
        <v>4.1852783999999996</v>
      </c>
      <c r="H155" s="13"/>
      <c r="I155" s="12" t="s">
        <v>368</v>
      </c>
      <c r="N155" s="17">
        <v>214.94166666666663</v>
      </c>
      <c r="O155" s="2">
        <v>22</v>
      </c>
      <c r="P155" s="2">
        <v>8.3000000000000007</v>
      </c>
      <c r="Q155" s="17">
        <v>40.08</v>
      </c>
      <c r="S155" s="17">
        <v>29.166</v>
      </c>
      <c r="U155" s="17">
        <v>41.381639999999997</v>
      </c>
      <c r="W155" s="17">
        <v>43.008130000000001</v>
      </c>
      <c r="Y155" s="17">
        <v>211.33552</v>
      </c>
      <c r="AA155" s="17">
        <v>46.088900000000002</v>
      </c>
      <c r="AG155" s="2">
        <v>95</v>
      </c>
      <c r="AI155" s="2">
        <v>5.85</v>
      </c>
    </row>
    <row r="156" spans="1:38" ht="12" customHeight="1" x14ac:dyDescent="0.25">
      <c r="A156" s="23" t="s">
        <v>7</v>
      </c>
      <c r="B156" s="4" t="s">
        <v>584</v>
      </c>
      <c r="C156" s="11" t="s">
        <v>237</v>
      </c>
      <c r="D156" s="12">
        <v>1</v>
      </c>
      <c r="E156" s="12" t="s">
        <v>118</v>
      </c>
      <c r="F156" s="12" t="s">
        <v>11</v>
      </c>
      <c r="G156" s="13">
        <v>4.2284256000000005</v>
      </c>
      <c r="H156" s="13"/>
      <c r="I156" s="12" t="s">
        <v>368</v>
      </c>
      <c r="N156" s="17">
        <v>63.95</v>
      </c>
      <c r="O156" s="2">
        <v>22</v>
      </c>
      <c r="P156" s="2">
        <v>8.3000000000000007</v>
      </c>
      <c r="Q156" s="17">
        <v>12.023999999999999</v>
      </c>
      <c r="S156" s="17">
        <v>7.2915000000000001</v>
      </c>
      <c r="U156" s="17">
        <v>41.381639999999997</v>
      </c>
      <c r="W156" s="17">
        <v>43.008130000000001</v>
      </c>
      <c r="Y156" s="17">
        <v>57.636960000000002</v>
      </c>
      <c r="AA156" s="17">
        <v>46.088900000000002</v>
      </c>
      <c r="AG156" s="2">
        <v>95</v>
      </c>
      <c r="AI156" s="2">
        <v>5.0599999999999996</v>
      </c>
    </row>
    <row r="157" spans="1:38" ht="12" customHeight="1" x14ac:dyDescent="0.25">
      <c r="A157" s="23" t="s">
        <v>7</v>
      </c>
      <c r="B157" s="4" t="s">
        <v>584</v>
      </c>
      <c r="C157" s="11" t="s">
        <v>237</v>
      </c>
      <c r="D157" s="12">
        <v>1</v>
      </c>
      <c r="E157" s="12" t="s">
        <v>118</v>
      </c>
      <c r="F157" s="12" t="s">
        <v>11</v>
      </c>
      <c r="G157" s="13">
        <v>4.3147200000000003</v>
      </c>
      <c r="H157" s="13"/>
      <c r="I157" s="12" t="s">
        <v>368</v>
      </c>
      <c r="N157" s="17">
        <v>210.26666666666668</v>
      </c>
      <c r="O157" s="2">
        <v>22</v>
      </c>
      <c r="P157" s="2">
        <v>8.3000000000000007</v>
      </c>
      <c r="Q157" s="17">
        <v>40.08</v>
      </c>
      <c r="S157" s="17">
        <v>29.166</v>
      </c>
      <c r="U157" s="17">
        <v>41.381639999999997</v>
      </c>
      <c r="W157" s="17">
        <v>43.008130000000001</v>
      </c>
      <c r="Y157" s="17">
        <v>211.33552</v>
      </c>
      <c r="AA157" s="17">
        <v>42.543599999999998</v>
      </c>
      <c r="AG157" s="2">
        <v>95</v>
      </c>
      <c r="AI157" s="2">
        <v>13.05</v>
      </c>
    </row>
    <row r="158" spans="1:38" ht="12" customHeight="1" x14ac:dyDescent="0.25">
      <c r="A158" s="23" t="s">
        <v>7</v>
      </c>
      <c r="B158" s="4" t="s">
        <v>584</v>
      </c>
      <c r="C158" s="11" t="s">
        <v>237</v>
      </c>
      <c r="D158" s="12">
        <v>1</v>
      </c>
      <c r="E158" s="12" t="s">
        <v>118</v>
      </c>
      <c r="F158" s="12" t="s">
        <v>11</v>
      </c>
      <c r="G158" s="13">
        <v>4.4118012000000002</v>
      </c>
      <c r="H158" s="13"/>
      <c r="I158" s="12" t="s">
        <v>368</v>
      </c>
      <c r="N158" s="17">
        <v>110.19166666666665</v>
      </c>
      <c r="O158" s="2">
        <v>22</v>
      </c>
      <c r="P158" s="2">
        <v>8.3000000000000007</v>
      </c>
      <c r="Q158" s="17">
        <v>20.04</v>
      </c>
      <c r="S158" s="17">
        <v>14.583</v>
      </c>
      <c r="U158" s="17">
        <v>41.381639999999997</v>
      </c>
      <c r="W158" s="17">
        <v>43.008130000000001</v>
      </c>
      <c r="Y158" s="17">
        <v>105.66776</v>
      </c>
      <c r="AA158" s="17">
        <v>46.088900000000002</v>
      </c>
      <c r="AG158" s="2">
        <v>95</v>
      </c>
      <c r="AI158" s="2">
        <v>5.7149999999999999</v>
      </c>
    </row>
    <row r="159" spans="1:38" ht="12" customHeight="1" x14ac:dyDescent="0.25">
      <c r="A159" s="23" t="s">
        <v>7</v>
      </c>
      <c r="B159" s="4" t="s">
        <v>584</v>
      </c>
      <c r="C159" s="11" t="s">
        <v>237</v>
      </c>
      <c r="D159" s="12">
        <v>1</v>
      </c>
      <c r="E159" s="12" t="s">
        <v>118</v>
      </c>
      <c r="F159" s="12" t="s">
        <v>11</v>
      </c>
      <c r="G159" s="12">
        <v>5.23</v>
      </c>
      <c r="I159" s="12" t="s">
        <v>341</v>
      </c>
      <c r="N159" s="17">
        <v>28.260300000000001</v>
      </c>
      <c r="O159" s="2">
        <v>25</v>
      </c>
      <c r="P159" s="2">
        <v>7.75</v>
      </c>
      <c r="Q159" s="2">
        <v>6.7</v>
      </c>
      <c r="S159" s="2">
        <v>2.8</v>
      </c>
      <c r="U159" s="2">
        <v>4.2</v>
      </c>
      <c r="W159" s="2">
        <v>0.3</v>
      </c>
      <c r="Y159" s="2">
        <v>4.9000000000000004</v>
      </c>
      <c r="AA159" s="2">
        <v>4.8</v>
      </c>
      <c r="AC159" s="2">
        <v>18.7</v>
      </c>
      <c r="AE159" s="12">
        <v>4.8090000000000002E-5</v>
      </c>
      <c r="AG159" s="2">
        <v>15.5</v>
      </c>
      <c r="AI159" s="2">
        <v>3.9</v>
      </c>
      <c r="AL159" s="16" t="s">
        <v>344</v>
      </c>
    </row>
    <row r="160" spans="1:38" ht="12" customHeight="1" x14ac:dyDescent="0.25">
      <c r="A160" s="23" t="s">
        <v>7</v>
      </c>
      <c r="B160" s="4" t="s">
        <v>584</v>
      </c>
      <c r="C160" s="11" t="s">
        <v>237</v>
      </c>
      <c r="D160" s="12">
        <v>1</v>
      </c>
      <c r="E160" s="12" t="s">
        <v>118</v>
      </c>
      <c r="F160" s="12" t="s">
        <v>11</v>
      </c>
      <c r="G160" s="13">
        <v>5.4689075999999996</v>
      </c>
      <c r="H160" s="13"/>
      <c r="I160" s="12" t="s">
        <v>368</v>
      </c>
      <c r="N160" s="17">
        <v>202.8</v>
      </c>
      <c r="O160" s="2">
        <v>22</v>
      </c>
      <c r="P160" s="2">
        <v>8.3000000000000007</v>
      </c>
      <c r="Q160" s="17">
        <v>40.08</v>
      </c>
      <c r="S160" s="17">
        <v>29.166</v>
      </c>
      <c r="U160" s="17">
        <v>41.381639999999997</v>
      </c>
      <c r="W160" s="17">
        <v>66.467110000000005</v>
      </c>
      <c r="Y160" s="17">
        <v>211.33552</v>
      </c>
      <c r="AA160" s="17">
        <v>49.6342</v>
      </c>
      <c r="AG160" s="2">
        <v>95</v>
      </c>
      <c r="AI160" s="2">
        <v>0.97</v>
      </c>
    </row>
    <row r="161" spans="1:38" ht="12" customHeight="1" x14ac:dyDescent="0.25">
      <c r="A161" s="23" t="s">
        <v>7</v>
      </c>
      <c r="B161" s="4" t="s">
        <v>584</v>
      </c>
      <c r="C161" s="11" t="s">
        <v>237</v>
      </c>
      <c r="D161" s="12">
        <v>1</v>
      </c>
      <c r="E161" s="12" t="s">
        <v>118</v>
      </c>
      <c r="F161" s="12" t="s">
        <v>11</v>
      </c>
      <c r="G161" s="13">
        <v>5.5012679999999996</v>
      </c>
      <c r="H161" s="13"/>
      <c r="I161" s="12" t="s">
        <v>368</v>
      </c>
      <c r="N161" s="17">
        <v>51.733333333333327</v>
      </c>
      <c r="O161" s="2">
        <v>22</v>
      </c>
      <c r="P161" s="2">
        <v>8.3000000000000007</v>
      </c>
      <c r="Q161" s="17">
        <v>12.023999999999999</v>
      </c>
      <c r="S161" s="17">
        <v>7.2915000000000001</v>
      </c>
      <c r="U161" s="17">
        <v>41.381639999999997</v>
      </c>
      <c r="W161" s="17">
        <v>66.467110000000005</v>
      </c>
      <c r="Y161" s="17">
        <v>57.636960000000002</v>
      </c>
      <c r="AA161" s="17">
        <v>49.6342</v>
      </c>
      <c r="AG161" s="2">
        <v>95</v>
      </c>
      <c r="AI161" s="2">
        <v>1.365</v>
      </c>
    </row>
    <row r="162" spans="1:38" ht="12" customHeight="1" x14ac:dyDescent="0.25">
      <c r="A162" s="23" t="s">
        <v>7</v>
      </c>
      <c r="B162" s="4" t="s">
        <v>584</v>
      </c>
      <c r="C162" s="11" t="s">
        <v>237</v>
      </c>
      <c r="D162" s="12">
        <v>1</v>
      </c>
      <c r="E162" s="12" t="s">
        <v>118</v>
      </c>
      <c r="F162" s="12" t="s">
        <v>11</v>
      </c>
      <c r="G162" s="13">
        <v>5.6307095999999994</v>
      </c>
      <c r="H162" s="13"/>
      <c r="I162" s="12" t="s">
        <v>368</v>
      </c>
      <c r="N162" s="17">
        <v>102.06666666666668</v>
      </c>
      <c r="O162" s="2">
        <v>22</v>
      </c>
      <c r="P162" s="2">
        <v>8.3000000000000007</v>
      </c>
      <c r="Q162" s="17">
        <v>20.04</v>
      </c>
      <c r="S162" s="17">
        <v>14.583</v>
      </c>
      <c r="U162" s="17">
        <v>41.381639999999997</v>
      </c>
      <c r="W162" s="17">
        <v>66.467110000000005</v>
      </c>
      <c r="Y162" s="17">
        <v>105.66776</v>
      </c>
      <c r="AA162" s="17">
        <v>49.6342</v>
      </c>
      <c r="AG162" s="2">
        <v>95</v>
      </c>
      <c r="AI162" s="2">
        <v>1.23</v>
      </c>
    </row>
    <row r="163" spans="1:38" ht="12" customHeight="1" x14ac:dyDescent="0.25">
      <c r="A163" s="23" t="s">
        <v>7</v>
      </c>
      <c r="B163" s="4" t="s">
        <v>584</v>
      </c>
      <c r="C163" s="11" t="s">
        <v>237</v>
      </c>
      <c r="D163" s="12">
        <v>1</v>
      </c>
      <c r="E163" s="12" t="s">
        <v>118</v>
      </c>
      <c r="F163" s="12" t="s">
        <v>11</v>
      </c>
      <c r="G163" s="13">
        <v>5.6307095999999994</v>
      </c>
      <c r="H163" s="13"/>
      <c r="I163" s="12" t="s">
        <v>368</v>
      </c>
      <c r="N163" s="17">
        <v>111.15833333333332</v>
      </c>
      <c r="O163" s="2">
        <v>22</v>
      </c>
      <c r="P163" s="2">
        <v>8.3000000000000007</v>
      </c>
      <c r="Q163" s="17">
        <v>20.04</v>
      </c>
      <c r="S163" s="17">
        <v>14.583</v>
      </c>
      <c r="U163" s="17">
        <v>41.381639999999997</v>
      </c>
      <c r="W163" s="17">
        <v>43.008130000000001</v>
      </c>
      <c r="Y163" s="17">
        <v>105.66776</v>
      </c>
      <c r="AA163" s="17">
        <v>42.543599999999998</v>
      </c>
      <c r="AG163" s="2">
        <v>95</v>
      </c>
      <c r="AI163" s="2">
        <v>12.05</v>
      </c>
    </row>
    <row r="164" spans="1:38" ht="12" customHeight="1" x14ac:dyDescent="0.25">
      <c r="A164" s="23" t="s">
        <v>7</v>
      </c>
      <c r="B164" s="4" t="s">
        <v>584</v>
      </c>
      <c r="C164" s="11" t="s">
        <v>237</v>
      </c>
      <c r="D164" s="12">
        <v>1</v>
      </c>
      <c r="E164" s="12" t="s">
        <v>118</v>
      </c>
      <c r="F164" s="12" t="s">
        <v>11</v>
      </c>
      <c r="G164" s="12">
        <v>6.02</v>
      </c>
      <c r="I164" s="12" t="s">
        <v>341</v>
      </c>
      <c r="N164" s="17">
        <v>131.17349999999999</v>
      </c>
      <c r="O164" s="2">
        <v>25</v>
      </c>
      <c r="P164" s="2">
        <v>8.14</v>
      </c>
      <c r="Q164" s="2">
        <v>27.3</v>
      </c>
      <c r="S164" s="2">
        <v>15.3</v>
      </c>
      <c r="U164" s="2">
        <v>5.9</v>
      </c>
      <c r="W164" s="2">
        <v>0.3</v>
      </c>
      <c r="Y164" s="2">
        <v>7.4</v>
      </c>
      <c r="AA164" s="2">
        <v>49.9</v>
      </c>
      <c r="AC164" s="2">
        <v>77.5</v>
      </c>
      <c r="AE164" s="12">
        <v>1.1541599999999999E-4</v>
      </c>
      <c r="AG164" s="2">
        <v>64.5</v>
      </c>
      <c r="AI164" s="2">
        <v>1.8</v>
      </c>
      <c r="AL164" s="16" t="s">
        <v>342</v>
      </c>
    </row>
    <row r="165" spans="1:38" ht="12" customHeight="1" x14ac:dyDescent="0.25">
      <c r="A165" s="23" t="s">
        <v>7</v>
      </c>
      <c r="B165" s="4" t="s">
        <v>584</v>
      </c>
      <c r="C165" s="11" t="s">
        <v>237</v>
      </c>
      <c r="D165" s="12">
        <v>1</v>
      </c>
      <c r="E165" s="12" t="s">
        <v>118</v>
      </c>
      <c r="F165" s="12" t="s">
        <v>11</v>
      </c>
      <c r="G165" s="12">
        <v>6.2</v>
      </c>
      <c r="I165" s="12" t="s">
        <v>235</v>
      </c>
      <c r="L165" s="2" t="s">
        <v>238</v>
      </c>
      <c r="M165" s="2" t="s">
        <v>17</v>
      </c>
      <c r="N165" s="2">
        <v>79.2</v>
      </c>
      <c r="O165" s="2">
        <v>25</v>
      </c>
      <c r="P165" s="2">
        <v>8.1999999999999993</v>
      </c>
      <c r="Q165" s="2">
        <f>R165*40.08</f>
        <v>14.027999999999999</v>
      </c>
      <c r="R165" s="2">
        <v>0.35</v>
      </c>
      <c r="S165" s="2">
        <f>T165*24.305</f>
        <v>12.1525</v>
      </c>
      <c r="T165" s="2">
        <v>0.5</v>
      </c>
      <c r="U165" s="2">
        <f>V165*22.9898</f>
        <v>26.208371999999997</v>
      </c>
      <c r="V165" s="2">
        <v>1.1399999999999999</v>
      </c>
      <c r="W165" s="2">
        <f>39.098*X165</f>
        <v>1.9549000000000001</v>
      </c>
      <c r="X165" s="2">
        <v>0.05</v>
      </c>
      <c r="Y165" s="2">
        <f>Z165*35.453</f>
        <v>1.7726500000000003</v>
      </c>
      <c r="Z165" s="2">
        <v>0.05</v>
      </c>
      <c r="AA165" s="2">
        <f>AB165*96.0616</f>
        <v>81.652360000000002</v>
      </c>
      <c r="AB165" s="2">
        <v>0.85</v>
      </c>
      <c r="AC165" s="2">
        <f>AD165*61.01724</f>
        <v>69.55965359999999</v>
      </c>
      <c r="AD165" s="2">
        <v>1.1399999999999999</v>
      </c>
      <c r="AG165" s="2">
        <v>60</v>
      </c>
      <c r="AI165" s="2">
        <v>4.4000000000000004</v>
      </c>
    </row>
    <row r="166" spans="1:38" ht="12" customHeight="1" x14ac:dyDescent="0.25">
      <c r="A166" s="23" t="s">
        <v>7</v>
      </c>
      <c r="B166" s="4" t="s">
        <v>584</v>
      </c>
      <c r="C166" s="11" t="s">
        <v>237</v>
      </c>
      <c r="D166" s="12">
        <v>1</v>
      </c>
      <c r="E166" s="12" t="s">
        <v>118</v>
      </c>
      <c r="F166" s="12" t="s">
        <v>11</v>
      </c>
      <c r="G166" s="12">
        <v>7.6</v>
      </c>
      <c r="I166" s="12" t="s">
        <v>235</v>
      </c>
    </row>
    <row r="167" spans="1:38" ht="12" customHeight="1" x14ac:dyDescent="0.25">
      <c r="A167" s="23" t="s">
        <v>7</v>
      </c>
      <c r="B167" s="4" t="s">
        <v>584</v>
      </c>
      <c r="C167" s="11" t="s">
        <v>237</v>
      </c>
      <c r="D167" s="12">
        <v>1</v>
      </c>
      <c r="E167" s="12" t="s">
        <v>118</v>
      </c>
      <c r="F167" s="12" t="s">
        <v>11</v>
      </c>
      <c r="G167" s="13">
        <v>8.3921303999999992</v>
      </c>
      <c r="H167" s="13"/>
      <c r="I167" s="12" t="s">
        <v>368</v>
      </c>
      <c r="N167" s="17">
        <v>101.9</v>
      </c>
      <c r="O167" s="2">
        <v>22</v>
      </c>
      <c r="P167" s="2">
        <v>8.3000000000000007</v>
      </c>
      <c r="Q167" s="17">
        <v>20.04</v>
      </c>
      <c r="S167" s="17">
        <v>14.583</v>
      </c>
      <c r="U167" s="17">
        <v>41.381639999999997</v>
      </c>
      <c r="W167" s="17">
        <v>66.467110000000005</v>
      </c>
      <c r="Y167" s="17">
        <v>105.66776</v>
      </c>
      <c r="AA167" s="17">
        <v>53.179499999999997</v>
      </c>
      <c r="AG167" s="2">
        <v>95</v>
      </c>
      <c r="AI167" s="2">
        <v>7.1849999999999996</v>
      </c>
    </row>
    <row r="168" spans="1:38" ht="12" customHeight="1" x14ac:dyDescent="0.25">
      <c r="A168" s="23" t="s">
        <v>7</v>
      </c>
      <c r="B168" s="4" t="s">
        <v>584</v>
      </c>
      <c r="C168" s="11" t="s">
        <v>237</v>
      </c>
      <c r="D168" s="12">
        <v>1</v>
      </c>
      <c r="E168" s="12" t="s">
        <v>118</v>
      </c>
      <c r="F168" s="12" t="s">
        <v>11</v>
      </c>
      <c r="G168" s="13">
        <v>8.4352775999999992</v>
      </c>
      <c r="H168" s="13"/>
      <c r="I168" s="12" t="s">
        <v>368</v>
      </c>
      <c r="N168" s="17">
        <v>202.33333333333334</v>
      </c>
      <c r="O168" s="2">
        <v>22</v>
      </c>
      <c r="P168" s="2">
        <v>8.3000000000000007</v>
      </c>
      <c r="Q168" s="17">
        <v>40.08</v>
      </c>
      <c r="S168" s="17">
        <v>29.166</v>
      </c>
      <c r="U168" s="17">
        <v>41.381639999999997</v>
      </c>
      <c r="W168" s="17">
        <v>23.45898</v>
      </c>
      <c r="Y168" s="17">
        <v>211.33552</v>
      </c>
      <c r="AA168" s="17">
        <v>17.726500000000001</v>
      </c>
      <c r="AG168" s="2">
        <v>95</v>
      </c>
      <c r="AI168" s="2">
        <v>10.7</v>
      </c>
    </row>
    <row r="169" spans="1:38" ht="12" customHeight="1" x14ac:dyDescent="0.25">
      <c r="A169" s="23" t="s">
        <v>7</v>
      </c>
      <c r="B169" s="4" t="s">
        <v>584</v>
      </c>
      <c r="C169" s="11" t="s">
        <v>237</v>
      </c>
      <c r="D169" s="12">
        <v>1</v>
      </c>
      <c r="E169" s="12" t="s">
        <v>118</v>
      </c>
      <c r="F169" s="12" t="s">
        <v>11</v>
      </c>
      <c r="G169" s="13">
        <v>8.7049476000000006</v>
      </c>
      <c r="H169" s="13"/>
      <c r="I169" s="12" t="s">
        <v>368</v>
      </c>
      <c r="N169" s="17">
        <v>173.72499999999999</v>
      </c>
      <c r="O169" s="2">
        <v>22</v>
      </c>
      <c r="P169" s="2">
        <v>8.3000000000000007</v>
      </c>
      <c r="Q169" s="17">
        <v>40.08</v>
      </c>
      <c r="S169" s="17">
        <v>29.166</v>
      </c>
      <c r="U169" s="17">
        <v>41.381639999999997</v>
      </c>
      <c r="W169" s="17">
        <v>23.45898</v>
      </c>
      <c r="Y169" s="17">
        <v>211.33552</v>
      </c>
      <c r="AA169" s="17">
        <v>17.726500000000001</v>
      </c>
      <c r="AG169" s="2">
        <v>95</v>
      </c>
      <c r="AI169" s="2">
        <v>5.45</v>
      </c>
    </row>
    <row r="170" spans="1:38" ht="12" customHeight="1" x14ac:dyDescent="0.25">
      <c r="A170" s="23" t="s">
        <v>7</v>
      </c>
      <c r="B170" s="4" t="s">
        <v>584</v>
      </c>
      <c r="C170" s="11" t="s">
        <v>237</v>
      </c>
      <c r="D170" s="12">
        <v>1</v>
      </c>
      <c r="E170" s="12" t="s">
        <v>118</v>
      </c>
      <c r="F170" s="12" t="s">
        <v>11</v>
      </c>
      <c r="G170" s="13">
        <v>8.8883232000000003</v>
      </c>
      <c r="H170" s="13"/>
      <c r="I170" s="12" t="s">
        <v>368</v>
      </c>
      <c r="N170" s="17">
        <v>52.666666666666664</v>
      </c>
      <c r="O170" s="2">
        <v>22</v>
      </c>
      <c r="P170" s="2">
        <v>8.3000000000000007</v>
      </c>
      <c r="Q170" s="17">
        <v>12.023999999999999</v>
      </c>
      <c r="S170" s="17">
        <v>7.2915000000000001</v>
      </c>
      <c r="U170" s="17">
        <v>41.381639999999997</v>
      </c>
      <c r="W170" s="17">
        <v>66.467110000000005</v>
      </c>
      <c r="Y170" s="17">
        <v>57.636960000000002</v>
      </c>
      <c r="AA170" s="17">
        <v>49.6342</v>
      </c>
      <c r="AG170" s="2">
        <v>95</v>
      </c>
      <c r="AI170" s="2">
        <v>5.98</v>
      </c>
    </row>
    <row r="171" spans="1:38" ht="12" customHeight="1" x14ac:dyDescent="0.25">
      <c r="A171" s="23" t="s">
        <v>7</v>
      </c>
      <c r="B171" s="4" t="s">
        <v>584</v>
      </c>
      <c r="C171" s="11" t="s">
        <v>237</v>
      </c>
      <c r="D171" s="12">
        <v>1</v>
      </c>
      <c r="E171" s="12" t="s">
        <v>118</v>
      </c>
      <c r="F171" s="12" t="s">
        <v>11</v>
      </c>
      <c r="G171" s="13">
        <v>8.9746176000000002</v>
      </c>
      <c r="H171" s="13"/>
      <c r="I171" s="12" t="s">
        <v>368</v>
      </c>
      <c r="N171" s="17">
        <v>201.30909090909091</v>
      </c>
      <c r="O171" s="2">
        <v>22</v>
      </c>
      <c r="P171" s="2">
        <v>8.3000000000000007</v>
      </c>
      <c r="Q171" s="17">
        <v>40.08</v>
      </c>
      <c r="S171" s="17">
        <v>29.166</v>
      </c>
      <c r="U171" s="17">
        <v>41.381639999999997</v>
      </c>
      <c r="W171" s="17">
        <v>66.467110000000005</v>
      </c>
      <c r="Y171" s="17">
        <v>211.33552</v>
      </c>
      <c r="AA171" s="17">
        <v>49.6342</v>
      </c>
      <c r="AG171" s="2">
        <v>95</v>
      </c>
      <c r="AI171" s="2">
        <v>7.35</v>
      </c>
    </row>
    <row r="172" spans="1:38" ht="12" customHeight="1" x14ac:dyDescent="0.25">
      <c r="A172" s="23" t="s">
        <v>7</v>
      </c>
      <c r="B172" s="4" t="s">
        <v>584</v>
      </c>
      <c r="C172" s="11" t="s">
        <v>237</v>
      </c>
      <c r="D172" s="12">
        <v>1</v>
      </c>
      <c r="E172" s="12" t="s">
        <v>118</v>
      </c>
      <c r="F172" s="12" t="s">
        <v>11</v>
      </c>
      <c r="G172" s="13">
        <v>9.0609120000000001</v>
      </c>
      <c r="H172" s="13"/>
      <c r="I172" s="12" t="s">
        <v>368</v>
      </c>
      <c r="N172" s="17">
        <v>93</v>
      </c>
      <c r="O172" s="2">
        <v>22</v>
      </c>
      <c r="P172" s="2">
        <v>8.3000000000000007</v>
      </c>
      <c r="Q172" s="17">
        <v>20.04</v>
      </c>
      <c r="S172" s="17">
        <v>14.583</v>
      </c>
      <c r="U172" s="17">
        <v>41.381639999999997</v>
      </c>
      <c r="W172" s="17">
        <v>23.45898</v>
      </c>
      <c r="Y172" s="17">
        <v>105.66776</v>
      </c>
      <c r="AA172" s="17">
        <v>17.726500000000001</v>
      </c>
      <c r="AG172" s="2">
        <v>95</v>
      </c>
      <c r="AI172" s="2">
        <v>5.72</v>
      </c>
    </row>
    <row r="173" spans="1:38" ht="12" customHeight="1" x14ac:dyDescent="0.25">
      <c r="A173" s="23" t="s">
        <v>7</v>
      </c>
      <c r="B173" s="4" t="s">
        <v>584</v>
      </c>
      <c r="C173" s="11" t="s">
        <v>237</v>
      </c>
      <c r="D173" s="12">
        <v>1</v>
      </c>
      <c r="E173" s="12" t="s">
        <v>118</v>
      </c>
      <c r="F173" s="12" t="s">
        <v>11</v>
      </c>
      <c r="G173" s="12">
        <v>9.1999999999999993</v>
      </c>
      <c r="I173" s="12" t="s">
        <v>235</v>
      </c>
    </row>
    <row r="174" spans="1:38" ht="12" customHeight="1" x14ac:dyDescent="0.25">
      <c r="A174" s="23" t="s">
        <v>7</v>
      </c>
      <c r="B174" s="4" t="s">
        <v>584</v>
      </c>
      <c r="C174" s="11" t="s">
        <v>237</v>
      </c>
      <c r="D174" s="12">
        <v>1</v>
      </c>
      <c r="E174" s="12" t="s">
        <v>118</v>
      </c>
      <c r="F174" s="12" t="s">
        <v>11</v>
      </c>
      <c r="G174" s="13">
        <v>9.718906800000001</v>
      </c>
      <c r="H174" s="13"/>
      <c r="I174" s="12" t="s">
        <v>368</v>
      </c>
      <c r="N174" s="17">
        <v>53.866666666666667</v>
      </c>
      <c r="O174" s="2">
        <v>22</v>
      </c>
      <c r="P174" s="2">
        <v>8.3000000000000007</v>
      </c>
      <c r="Q174" s="17">
        <v>12.023999999999999</v>
      </c>
      <c r="S174" s="17">
        <v>7.2915000000000001</v>
      </c>
      <c r="U174" s="17">
        <v>41.381639999999997</v>
      </c>
      <c r="W174" s="17">
        <v>23.45898</v>
      </c>
      <c r="Y174" s="17">
        <v>57.636960000000002</v>
      </c>
      <c r="AA174" s="17">
        <v>17.726500000000001</v>
      </c>
      <c r="AG174" s="2">
        <v>95</v>
      </c>
      <c r="AI174" s="2">
        <v>6.77</v>
      </c>
    </row>
    <row r="175" spans="1:38" ht="12" customHeight="1" x14ac:dyDescent="0.25">
      <c r="A175" s="23" t="s">
        <v>7</v>
      </c>
      <c r="B175" s="4" t="s">
        <v>584</v>
      </c>
      <c r="C175" s="11" t="s">
        <v>237</v>
      </c>
      <c r="D175" s="12">
        <v>1</v>
      </c>
      <c r="E175" s="12" t="s">
        <v>118</v>
      </c>
      <c r="F175" s="12" t="s">
        <v>11</v>
      </c>
      <c r="G175" s="13">
        <v>9.815987999999999</v>
      </c>
      <c r="H175" s="13"/>
      <c r="I175" s="12" t="s">
        <v>368</v>
      </c>
      <c r="N175" s="17">
        <v>53.4</v>
      </c>
      <c r="O175" s="2">
        <v>22</v>
      </c>
      <c r="P175" s="2">
        <v>8.3000000000000007</v>
      </c>
      <c r="Q175" s="17">
        <v>12.023999999999999</v>
      </c>
      <c r="S175" s="17">
        <v>7.2915000000000001</v>
      </c>
      <c r="U175" s="17">
        <v>41.381639999999997</v>
      </c>
      <c r="W175" s="17">
        <v>66.467110000000005</v>
      </c>
      <c r="Y175" s="17">
        <v>57.636960000000002</v>
      </c>
      <c r="AA175" s="17">
        <v>56.724800000000002</v>
      </c>
      <c r="AG175" s="2">
        <v>95</v>
      </c>
      <c r="AI175" s="2">
        <v>12.15</v>
      </c>
    </row>
    <row r="176" spans="1:38" ht="12" customHeight="1" x14ac:dyDescent="0.25">
      <c r="A176" s="23" t="s">
        <v>7</v>
      </c>
      <c r="B176" s="4" t="s">
        <v>584</v>
      </c>
      <c r="C176" s="11" t="s">
        <v>237</v>
      </c>
      <c r="D176" s="12">
        <v>1</v>
      </c>
      <c r="E176" s="12" t="s">
        <v>118</v>
      </c>
      <c r="F176" s="12" t="s">
        <v>11</v>
      </c>
      <c r="G176" s="12">
        <v>9.9</v>
      </c>
      <c r="I176" s="12" t="s">
        <v>235</v>
      </c>
    </row>
    <row r="177" spans="1:38" ht="12" customHeight="1" x14ac:dyDescent="0.25">
      <c r="A177" s="23" t="s">
        <v>7</v>
      </c>
      <c r="B177" s="4" t="s">
        <v>584</v>
      </c>
      <c r="C177" s="11" t="s">
        <v>237</v>
      </c>
      <c r="D177" s="12">
        <v>1</v>
      </c>
      <c r="E177" s="12" t="s">
        <v>118</v>
      </c>
      <c r="F177" s="12" t="s">
        <v>11</v>
      </c>
      <c r="G177" s="13">
        <v>10.193526</v>
      </c>
      <c r="H177" s="13"/>
      <c r="I177" s="12" t="s">
        <v>368</v>
      </c>
      <c r="N177" s="17">
        <v>102.23333333333335</v>
      </c>
      <c r="O177" s="2">
        <v>22</v>
      </c>
      <c r="P177" s="2">
        <v>8.3000000000000007</v>
      </c>
      <c r="Q177" s="17">
        <v>20.04</v>
      </c>
      <c r="S177" s="17">
        <v>14.583</v>
      </c>
      <c r="U177" s="17">
        <v>41.381639999999997</v>
      </c>
      <c r="W177" s="17">
        <v>66.467110000000005</v>
      </c>
      <c r="Y177" s="17">
        <v>105.66776</v>
      </c>
      <c r="AA177" s="17">
        <v>53.179499999999997</v>
      </c>
      <c r="AG177" s="2">
        <v>95</v>
      </c>
      <c r="AI177" s="2">
        <v>13.05</v>
      </c>
    </row>
    <row r="178" spans="1:38" ht="12" customHeight="1" x14ac:dyDescent="0.25">
      <c r="A178" s="23" t="s">
        <v>7</v>
      </c>
      <c r="B178" s="4" t="s">
        <v>584</v>
      </c>
      <c r="C178" s="11" t="s">
        <v>237</v>
      </c>
      <c r="D178" s="12">
        <v>1</v>
      </c>
      <c r="E178" s="12" t="s">
        <v>118</v>
      </c>
      <c r="F178" s="12" t="s">
        <v>11</v>
      </c>
      <c r="G178" s="13">
        <v>12.296952000000001</v>
      </c>
      <c r="H178" s="13"/>
      <c r="I178" s="12" t="s">
        <v>368</v>
      </c>
      <c r="N178" s="17">
        <v>59.966666666666661</v>
      </c>
      <c r="O178" s="2">
        <v>22</v>
      </c>
      <c r="P178" s="2">
        <v>8.3000000000000007</v>
      </c>
      <c r="Q178" s="17">
        <v>12.023999999999999</v>
      </c>
      <c r="S178" s="17">
        <v>7.2915000000000001</v>
      </c>
      <c r="U178" s="17">
        <v>41.381639999999997</v>
      </c>
      <c r="W178" s="17">
        <v>23.45898</v>
      </c>
      <c r="Y178" s="17">
        <v>57.636960000000002</v>
      </c>
      <c r="AA178" s="17">
        <v>17.726500000000001</v>
      </c>
      <c r="AG178" s="2">
        <v>95</v>
      </c>
      <c r="AI178" s="2">
        <v>10.199999999999999</v>
      </c>
    </row>
    <row r="179" spans="1:38" ht="12" customHeight="1" x14ac:dyDescent="0.25">
      <c r="A179" s="23" t="s">
        <v>7</v>
      </c>
      <c r="B179" s="4" t="s">
        <v>584</v>
      </c>
      <c r="C179" s="11" t="s">
        <v>237</v>
      </c>
      <c r="D179" s="12">
        <v>1</v>
      </c>
      <c r="E179" s="12" t="s">
        <v>118</v>
      </c>
      <c r="F179" s="12" t="s">
        <v>11</v>
      </c>
      <c r="G179" s="13">
        <v>13.375632</v>
      </c>
      <c r="H179" s="13"/>
      <c r="I179" s="12" t="s">
        <v>368</v>
      </c>
      <c r="N179" s="17">
        <v>202.9</v>
      </c>
      <c r="O179" s="2">
        <v>22</v>
      </c>
      <c r="P179" s="2">
        <v>8.3000000000000007</v>
      </c>
      <c r="Q179" s="17">
        <v>40.08</v>
      </c>
      <c r="S179" s="17">
        <v>29.166</v>
      </c>
      <c r="U179" s="17">
        <v>41.381639999999997</v>
      </c>
      <c r="W179" s="17">
        <v>66.467110000000005</v>
      </c>
      <c r="Y179" s="17">
        <v>211.33552</v>
      </c>
      <c r="AA179" s="17">
        <v>56.724800000000002</v>
      </c>
      <c r="AG179" s="2">
        <v>95</v>
      </c>
      <c r="AI179" s="2">
        <v>12.4</v>
      </c>
    </row>
    <row r="180" spans="1:38" ht="12" customHeight="1" x14ac:dyDescent="0.25">
      <c r="A180" s="23" t="s">
        <v>7</v>
      </c>
      <c r="B180" s="4" t="s">
        <v>584</v>
      </c>
      <c r="C180" s="11" t="s">
        <v>237</v>
      </c>
      <c r="D180" s="12">
        <v>1</v>
      </c>
      <c r="E180" s="12" t="s">
        <v>118</v>
      </c>
      <c r="F180" s="12" t="s">
        <v>11</v>
      </c>
      <c r="G180" s="12">
        <v>13.4</v>
      </c>
      <c r="I180" s="12" t="s">
        <v>235</v>
      </c>
      <c r="L180" s="2" t="s">
        <v>238</v>
      </c>
      <c r="M180" s="2" t="s">
        <v>17</v>
      </c>
      <c r="N180" s="2">
        <v>80.5</v>
      </c>
      <c r="O180" s="2">
        <v>25</v>
      </c>
      <c r="P180" s="2">
        <v>8.1999999999999993</v>
      </c>
      <c r="Q180" s="2">
        <f>R180*40.08</f>
        <v>14.027999999999999</v>
      </c>
      <c r="R180" s="2">
        <v>0.35</v>
      </c>
      <c r="S180" s="2">
        <f>T180*24.305</f>
        <v>12.1525</v>
      </c>
      <c r="T180" s="2">
        <v>0.5</v>
      </c>
      <c r="U180" s="2">
        <f>V180*22.9898</f>
        <v>26.208371999999997</v>
      </c>
      <c r="V180" s="2">
        <v>1.1399999999999999</v>
      </c>
      <c r="W180" s="2">
        <f>39.098*X180</f>
        <v>1.9549000000000001</v>
      </c>
      <c r="X180" s="2">
        <v>0.05</v>
      </c>
      <c r="Y180" s="2">
        <f>Z180*35.453</f>
        <v>1.7726500000000003</v>
      </c>
      <c r="Z180" s="2">
        <v>0.05</v>
      </c>
      <c r="AA180" s="2">
        <f>AB180*96.0616</f>
        <v>81.652360000000002</v>
      </c>
      <c r="AB180" s="2">
        <v>0.85</v>
      </c>
      <c r="AC180" s="2">
        <f>AD180*61.01724</f>
        <v>69.55965359999999</v>
      </c>
      <c r="AD180" s="2">
        <v>1.1399999999999999</v>
      </c>
      <c r="AG180" s="2">
        <v>56</v>
      </c>
      <c r="AI180" s="2">
        <v>3.6</v>
      </c>
    </row>
    <row r="181" spans="1:38" ht="12" customHeight="1" x14ac:dyDescent="0.25">
      <c r="A181" s="23" t="s">
        <v>7</v>
      </c>
      <c r="B181" s="4" t="s">
        <v>584</v>
      </c>
      <c r="C181" s="11" t="s">
        <v>237</v>
      </c>
      <c r="D181" s="12">
        <v>1</v>
      </c>
      <c r="E181" s="12" t="s">
        <v>118</v>
      </c>
      <c r="F181" s="12" t="s">
        <v>11</v>
      </c>
      <c r="G181" s="12">
        <v>13.7</v>
      </c>
      <c r="I181" s="12" t="s">
        <v>235</v>
      </c>
      <c r="L181" s="2" t="s">
        <v>238</v>
      </c>
      <c r="M181" s="2" t="s">
        <v>17</v>
      </c>
      <c r="N181" s="2">
        <v>80.5</v>
      </c>
      <c r="O181" s="2">
        <v>25</v>
      </c>
      <c r="P181" s="2">
        <v>8.1999999999999993</v>
      </c>
      <c r="Q181" s="2">
        <f>R181*40.08</f>
        <v>14.027999999999999</v>
      </c>
      <c r="R181" s="2">
        <v>0.35</v>
      </c>
      <c r="S181" s="2">
        <f>T181*24.305</f>
        <v>12.1525</v>
      </c>
      <c r="T181" s="2">
        <v>0.5</v>
      </c>
      <c r="U181" s="2">
        <f>V181*22.9898</f>
        <v>26.208371999999997</v>
      </c>
      <c r="V181" s="2">
        <v>1.1399999999999999</v>
      </c>
      <c r="W181" s="2">
        <f>39.098*X181</f>
        <v>1.9549000000000001</v>
      </c>
      <c r="X181" s="2">
        <v>0.05</v>
      </c>
      <c r="Y181" s="2">
        <f>Z181*35.453</f>
        <v>1.7726500000000003</v>
      </c>
      <c r="Z181" s="2">
        <v>0.05</v>
      </c>
      <c r="AA181" s="2">
        <f>AB181*96.0616</f>
        <v>81.652360000000002</v>
      </c>
      <c r="AB181" s="2">
        <v>0.85</v>
      </c>
      <c r="AC181" s="2">
        <f>AD181*61.01724</f>
        <v>69.55965359999999</v>
      </c>
      <c r="AD181" s="2">
        <v>1.1399999999999999</v>
      </c>
      <c r="AG181" s="2">
        <v>56</v>
      </c>
      <c r="AI181" s="2">
        <v>3.5</v>
      </c>
    </row>
    <row r="182" spans="1:38" ht="12" customHeight="1" x14ac:dyDescent="0.25">
      <c r="A182" s="23" t="s">
        <v>7</v>
      </c>
      <c r="B182" s="4" t="s">
        <v>584</v>
      </c>
      <c r="C182" s="11" t="s">
        <v>237</v>
      </c>
      <c r="D182" s="12">
        <v>1</v>
      </c>
      <c r="E182" s="12" t="s">
        <v>118</v>
      </c>
      <c r="F182" s="12" t="s">
        <v>11</v>
      </c>
      <c r="G182" s="12">
        <v>14.3</v>
      </c>
      <c r="I182" s="12" t="s">
        <v>235</v>
      </c>
      <c r="L182" s="2" t="s">
        <v>238</v>
      </c>
      <c r="M182" s="2" t="s">
        <v>17</v>
      </c>
      <c r="N182" s="2">
        <v>81.8</v>
      </c>
      <c r="O182" s="2">
        <v>25</v>
      </c>
      <c r="P182" s="2">
        <v>8.1999999999999993</v>
      </c>
      <c r="Q182" s="2">
        <f>R182*40.08</f>
        <v>14.027999999999999</v>
      </c>
      <c r="R182" s="2">
        <v>0.35</v>
      </c>
      <c r="S182" s="2">
        <f>T182*24.305</f>
        <v>12.1525</v>
      </c>
      <c r="T182" s="2">
        <v>0.5</v>
      </c>
      <c r="U182" s="2">
        <f>V182*22.9898</f>
        <v>26.208371999999997</v>
      </c>
      <c r="V182" s="2">
        <v>1.1399999999999999</v>
      </c>
      <c r="W182" s="2">
        <f>39.098*X182</f>
        <v>1.9549000000000001</v>
      </c>
      <c r="X182" s="2">
        <v>0.05</v>
      </c>
      <c r="Y182" s="2">
        <f>Z182*35.453</f>
        <v>1.7726500000000003</v>
      </c>
      <c r="Z182" s="2">
        <v>0.05</v>
      </c>
      <c r="AA182" s="2">
        <f>AB182*96.0616</f>
        <v>81.652360000000002</v>
      </c>
      <c r="AB182" s="2">
        <v>0.85</v>
      </c>
      <c r="AC182" s="2">
        <f>AD182*61.01724</f>
        <v>69.55965359999999</v>
      </c>
      <c r="AD182" s="2">
        <v>1.1399999999999999</v>
      </c>
      <c r="AG182" s="2">
        <v>57.3</v>
      </c>
      <c r="AI182" s="2">
        <v>4</v>
      </c>
    </row>
    <row r="183" spans="1:38" ht="12" customHeight="1" x14ac:dyDescent="0.25">
      <c r="A183" s="23" t="s">
        <v>7</v>
      </c>
      <c r="B183" s="4" t="s">
        <v>584</v>
      </c>
      <c r="C183" s="11" t="s">
        <v>237</v>
      </c>
      <c r="D183" s="12">
        <v>1</v>
      </c>
      <c r="E183" s="12" t="s">
        <v>118</v>
      </c>
      <c r="F183" s="12" t="s">
        <v>11</v>
      </c>
      <c r="G183" s="12">
        <v>16</v>
      </c>
      <c r="I183" s="12" t="s">
        <v>235</v>
      </c>
      <c r="L183" s="2" t="s">
        <v>238</v>
      </c>
      <c r="M183" s="2" t="s">
        <v>17</v>
      </c>
      <c r="N183" s="2">
        <v>79.2</v>
      </c>
      <c r="O183" s="2">
        <v>25</v>
      </c>
      <c r="P183" s="2">
        <v>8.1</v>
      </c>
      <c r="Q183" s="2">
        <f>R183*40.08</f>
        <v>14.027999999999999</v>
      </c>
      <c r="R183" s="2">
        <v>0.35</v>
      </c>
      <c r="S183" s="2">
        <f>T183*24.305</f>
        <v>12.1525</v>
      </c>
      <c r="T183" s="2">
        <v>0.5</v>
      </c>
      <c r="U183" s="2">
        <f>V183*22.9898</f>
        <v>26.208371999999997</v>
      </c>
      <c r="V183" s="2">
        <v>1.1399999999999999</v>
      </c>
      <c r="W183" s="2">
        <f>39.098*X183</f>
        <v>1.9549000000000001</v>
      </c>
      <c r="X183" s="2">
        <v>0.05</v>
      </c>
      <c r="Y183" s="2">
        <f>Z183*35.453</f>
        <v>1.7726500000000003</v>
      </c>
      <c r="Z183" s="2">
        <v>0.05</v>
      </c>
      <c r="AA183" s="2">
        <f>AB183*96.0616</f>
        <v>81.652360000000002</v>
      </c>
      <c r="AB183" s="2">
        <v>0.85</v>
      </c>
      <c r="AC183" s="2">
        <f>AD183*61.01724</f>
        <v>69.55965359999999</v>
      </c>
      <c r="AD183" s="2">
        <v>1.1399999999999999</v>
      </c>
      <c r="AG183" s="2">
        <v>57.3</v>
      </c>
      <c r="AI183" s="2">
        <v>5.0999999999999996</v>
      </c>
    </row>
    <row r="184" spans="1:38" ht="12" customHeight="1" x14ac:dyDescent="0.25">
      <c r="A184" s="23" t="s">
        <v>7</v>
      </c>
      <c r="B184" s="4" t="s">
        <v>584</v>
      </c>
      <c r="C184" s="11" t="s">
        <v>237</v>
      </c>
      <c r="D184" s="12">
        <v>1</v>
      </c>
      <c r="E184" s="12" t="s">
        <v>118</v>
      </c>
      <c r="F184" s="12" t="s">
        <v>11</v>
      </c>
      <c r="G184" s="12">
        <v>16</v>
      </c>
      <c r="I184" s="12" t="s">
        <v>341</v>
      </c>
      <c r="N184" s="17">
        <v>129.11040000000003</v>
      </c>
      <c r="O184" s="2">
        <v>25</v>
      </c>
      <c r="P184" s="2">
        <v>7.84</v>
      </c>
      <c r="Q184" s="2">
        <v>24</v>
      </c>
      <c r="S184" s="2">
        <v>16.8</v>
      </c>
      <c r="U184" s="2">
        <v>12</v>
      </c>
      <c r="W184" s="2">
        <v>0.4</v>
      </c>
      <c r="Y184" s="2">
        <v>3.7</v>
      </c>
      <c r="AA184" s="2">
        <v>2.2999999999999998</v>
      </c>
      <c r="AC184" s="2">
        <v>173.7</v>
      </c>
      <c r="AE184" s="12">
        <v>6.7325999999999996E-4</v>
      </c>
      <c r="AG184" s="2">
        <v>143.5</v>
      </c>
      <c r="AI184" s="2">
        <v>4.3</v>
      </c>
      <c r="AL184" s="16" t="s">
        <v>347</v>
      </c>
    </row>
    <row r="185" spans="1:38" ht="12" customHeight="1" x14ac:dyDescent="0.25">
      <c r="A185" s="23" t="s">
        <v>7</v>
      </c>
      <c r="B185" s="4" t="s">
        <v>584</v>
      </c>
      <c r="C185" s="11" t="s">
        <v>237</v>
      </c>
      <c r="D185" s="12">
        <v>1</v>
      </c>
      <c r="E185" s="12" t="s">
        <v>118</v>
      </c>
      <c r="F185" s="12" t="s">
        <v>11</v>
      </c>
      <c r="G185" s="12">
        <v>20.2</v>
      </c>
      <c r="I185" s="12" t="s">
        <v>341</v>
      </c>
      <c r="N185" s="17">
        <v>39.172600000000003</v>
      </c>
      <c r="O185" s="2">
        <v>25</v>
      </c>
      <c r="P185" s="2">
        <v>7.2</v>
      </c>
      <c r="Q185" s="2">
        <v>11.4</v>
      </c>
      <c r="S185" s="2">
        <v>2.6</v>
      </c>
      <c r="U185" s="2">
        <v>10.5</v>
      </c>
      <c r="W185" s="2">
        <v>0.2</v>
      </c>
      <c r="Y185" s="2">
        <v>21.1</v>
      </c>
      <c r="AA185" s="2">
        <v>8</v>
      </c>
      <c r="AC185" s="2">
        <v>26.7</v>
      </c>
      <c r="AE185" s="12">
        <v>1.6029999999999999E-4</v>
      </c>
      <c r="AG185" s="2">
        <v>21.9</v>
      </c>
      <c r="AI185" s="2">
        <v>6.2</v>
      </c>
      <c r="AL185" s="16" t="s">
        <v>348</v>
      </c>
    </row>
    <row r="186" spans="1:38" ht="12" customHeight="1" x14ac:dyDescent="0.25">
      <c r="A186" s="23" t="s">
        <v>7</v>
      </c>
      <c r="B186" s="4" t="s">
        <v>584</v>
      </c>
      <c r="C186" s="11" t="s">
        <v>237</v>
      </c>
      <c r="D186" s="12">
        <v>1</v>
      </c>
      <c r="E186" s="12" t="s">
        <v>118</v>
      </c>
      <c r="F186" s="12" t="s">
        <v>11</v>
      </c>
      <c r="G186" s="12">
        <v>20.9</v>
      </c>
      <c r="I186" s="12" t="s">
        <v>341</v>
      </c>
      <c r="N186" s="17">
        <v>222.00779999999997</v>
      </c>
      <c r="O186" s="2">
        <v>25</v>
      </c>
      <c r="P186" s="2">
        <v>8.1</v>
      </c>
      <c r="Q186" s="2">
        <v>58.4</v>
      </c>
      <c r="S186" s="2">
        <v>18.5</v>
      </c>
      <c r="U186" s="2">
        <v>102.8</v>
      </c>
      <c r="W186" s="2">
        <v>11.5</v>
      </c>
      <c r="Y186" s="2">
        <v>154.5</v>
      </c>
      <c r="AA186" s="2">
        <v>60</v>
      </c>
      <c r="AC186" s="2">
        <v>122.2</v>
      </c>
      <c r="AE186" s="12">
        <v>1.5709399999999998E-3</v>
      </c>
      <c r="AG186" s="2">
        <v>101.5</v>
      </c>
      <c r="AI186" s="2">
        <v>5.7</v>
      </c>
      <c r="AL186" s="16" t="s">
        <v>345</v>
      </c>
    </row>
    <row r="187" spans="1:38" ht="12" customHeight="1" x14ac:dyDescent="0.25">
      <c r="A187" s="23" t="s">
        <v>7</v>
      </c>
      <c r="B187" s="4" t="s">
        <v>584</v>
      </c>
      <c r="C187" s="11" t="s">
        <v>237</v>
      </c>
      <c r="D187" s="12">
        <v>1</v>
      </c>
      <c r="E187" s="12" t="s">
        <v>118</v>
      </c>
      <c r="F187" s="12" t="s">
        <v>11</v>
      </c>
      <c r="G187" s="12">
        <v>21.4</v>
      </c>
      <c r="I187" s="12" t="s">
        <v>235</v>
      </c>
      <c r="L187" s="2" t="s">
        <v>238</v>
      </c>
      <c r="M187" s="2" t="s">
        <v>17</v>
      </c>
      <c r="N187" s="2">
        <v>80.5</v>
      </c>
      <c r="O187" s="2">
        <v>25</v>
      </c>
      <c r="P187" s="2">
        <v>8.1999999999999993</v>
      </c>
      <c r="Q187" s="2">
        <f>R187*40.08</f>
        <v>14.027999999999999</v>
      </c>
      <c r="R187" s="2">
        <v>0.35</v>
      </c>
      <c r="S187" s="2">
        <f>T187*24.305</f>
        <v>12.1525</v>
      </c>
      <c r="T187" s="2">
        <v>0.5</v>
      </c>
      <c r="U187" s="2">
        <f>V187*22.9898</f>
        <v>26.208371999999997</v>
      </c>
      <c r="V187" s="2">
        <v>1.1399999999999999</v>
      </c>
      <c r="W187" s="2">
        <f>39.098*X187</f>
        <v>1.9549000000000001</v>
      </c>
      <c r="X187" s="2">
        <v>0.05</v>
      </c>
      <c r="Y187" s="2">
        <f>Z187*35.453</f>
        <v>1.7726500000000003</v>
      </c>
      <c r="Z187" s="2">
        <v>0.05</v>
      </c>
      <c r="AA187" s="2">
        <f>AB187*96.0616</f>
        <v>81.652360000000002</v>
      </c>
      <c r="AB187" s="2">
        <v>0.85</v>
      </c>
      <c r="AC187" s="2">
        <f>AD187*61.01724</f>
        <v>69.55965359999999</v>
      </c>
      <c r="AD187" s="2">
        <v>1.1399999999999999</v>
      </c>
      <c r="AG187" s="2">
        <v>58.7</v>
      </c>
      <c r="AI187" s="2">
        <v>3.3</v>
      </c>
    </row>
    <row r="188" spans="1:38" ht="12" customHeight="1" x14ac:dyDescent="0.25">
      <c r="A188" s="23" t="s">
        <v>7</v>
      </c>
      <c r="B188" s="4" t="s">
        <v>584</v>
      </c>
      <c r="C188" s="11" t="s">
        <v>237</v>
      </c>
      <c r="D188" s="12">
        <v>1</v>
      </c>
      <c r="E188" s="12" t="s">
        <v>118</v>
      </c>
      <c r="F188" s="12" t="s">
        <v>11</v>
      </c>
      <c r="G188" s="12">
        <v>22.5</v>
      </c>
      <c r="I188" s="12" t="s">
        <v>235</v>
      </c>
      <c r="L188" s="2" t="s">
        <v>238</v>
      </c>
      <c r="M188" s="2" t="s">
        <v>17</v>
      </c>
      <c r="N188" s="2">
        <v>80.5</v>
      </c>
      <c r="O188" s="2">
        <v>25</v>
      </c>
      <c r="P188" s="2">
        <v>8.1999999999999993</v>
      </c>
      <c r="Q188" s="2">
        <f>R188*40.08</f>
        <v>14.027999999999999</v>
      </c>
      <c r="R188" s="2">
        <v>0.35</v>
      </c>
      <c r="S188" s="2">
        <f>T188*24.305</f>
        <v>12.1525</v>
      </c>
      <c r="T188" s="2">
        <v>0.5</v>
      </c>
      <c r="U188" s="2">
        <f>V188*22.9898</f>
        <v>26.208371999999997</v>
      </c>
      <c r="V188" s="2">
        <v>1.1399999999999999</v>
      </c>
      <c r="W188" s="2">
        <f>39.098*X188</f>
        <v>1.9549000000000001</v>
      </c>
      <c r="X188" s="2">
        <v>0.05</v>
      </c>
      <c r="Y188" s="2">
        <f>Z188*35.453</f>
        <v>1.7726500000000003</v>
      </c>
      <c r="Z188" s="2">
        <v>0.05</v>
      </c>
      <c r="AA188" s="2">
        <f>AB188*96.0616</f>
        <v>81.652360000000002</v>
      </c>
      <c r="AB188" s="2">
        <v>0.85</v>
      </c>
      <c r="AC188" s="2">
        <f>AD188*61.01724</f>
        <v>69.55965359999999</v>
      </c>
      <c r="AD188" s="2">
        <v>1.1399999999999999</v>
      </c>
      <c r="AG188" s="2">
        <v>57.3</v>
      </c>
      <c r="AI188" s="2">
        <v>4.5</v>
      </c>
    </row>
    <row r="189" spans="1:38" ht="12" customHeight="1" x14ac:dyDescent="0.25">
      <c r="A189" s="23" t="s">
        <v>7</v>
      </c>
      <c r="B189" s="4" t="s">
        <v>584</v>
      </c>
      <c r="C189" s="11" t="s">
        <v>237</v>
      </c>
      <c r="D189" s="12">
        <v>1</v>
      </c>
      <c r="E189" s="12" t="s">
        <v>118</v>
      </c>
      <c r="F189" s="12" t="s">
        <v>11</v>
      </c>
      <c r="G189" s="12">
        <v>23.3</v>
      </c>
      <c r="I189" s="12" t="s">
        <v>235</v>
      </c>
      <c r="L189" s="2" t="s">
        <v>238</v>
      </c>
      <c r="M189" s="2" t="s">
        <v>17</v>
      </c>
      <c r="N189" s="2">
        <v>83.2</v>
      </c>
      <c r="O189" s="2">
        <v>25</v>
      </c>
      <c r="P189" s="2">
        <v>8</v>
      </c>
      <c r="Q189" s="2">
        <f>R189*40.08</f>
        <v>14.027999999999999</v>
      </c>
      <c r="R189" s="2">
        <v>0.35</v>
      </c>
      <c r="S189" s="2">
        <f>T189*24.305</f>
        <v>12.1525</v>
      </c>
      <c r="T189" s="2">
        <v>0.5</v>
      </c>
      <c r="U189" s="2">
        <f>V189*22.9898</f>
        <v>26.208371999999997</v>
      </c>
      <c r="V189" s="2">
        <v>1.1399999999999999</v>
      </c>
      <c r="W189" s="2">
        <f>39.098*X189</f>
        <v>1.9549000000000001</v>
      </c>
      <c r="X189" s="2">
        <v>0.05</v>
      </c>
      <c r="Y189" s="2">
        <f>Z189*35.453</f>
        <v>1.7726500000000003</v>
      </c>
      <c r="Z189" s="2">
        <v>0.05</v>
      </c>
      <c r="AA189" s="2">
        <f>AB189*96.0616</f>
        <v>81.652360000000002</v>
      </c>
      <c r="AB189" s="2">
        <v>0.85</v>
      </c>
      <c r="AC189" s="2">
        <f>AD189*61.01724</f>
        <v>69.55965359999999</v>
      </c>
      <c r="AD189" s="2">
        <v>1.1399999999999999</v>
      </c>
      <c r="AG189" s="2">
        <v>57.3</v>
      </c>
      <c r="AI189" s="2">
        <v>3.8</v>
      </c>
    </row>
    <row r="190" spans="1:38" ht="12" customHeight="1" x14ac:dyDescent="0.25">
      <c r="A190" s="23" t="s">
        <v>7</v>
      </c>
      <c r="B190" s="4" t="s">
        <v>584</v>
      </c>
      <c r="C190" s="11" t="s">
        <v>237</v>
      </c>
      <c r="D190" s="12">
        <v>1</v>
      </c>
      <c r="E190" s="12" t="s">
        <v>118</v>
      </c>
      <c r="F190" s="12" t="s">
        <v>11</v>
      </c>
      <c r="G190" s="12">
        <v>32.9</v>
      </c>
      <c r="I190" s="12" t="s">
        <v>235</v>
      </c>
      <c r="L190" s="2" t="s">
        <v>238</v>
      </c>
      <c r="M190" s="2" t="s">
        <v>17</v>
      </c>
      <c r="N190" s="2">
        <v>80.5</v>
      </c>
      <c r="O190" s="2">
        <v>25</v>
      </c>
      <c r="P190" s="2">
        <v>8.1999999999999993</v>
      </c>
      <c r="Q190" s="2">
        <f>R190*40.08</f>
        <v>14.027999999999999</v>
      </c>
      <c r="R190" s="2">
        <v>0.35</v>
      </c>
      <c r="S190" s="2">
        <f>T190*24.305</f>
        <v>12.1525</v>
      </c>
      <c r="T190" s="2">
        <v>0.5</v>
      </c>
      <c r="U190" s="2">
        <f>V190*22.9898</f>
        <v>26.208371999999997</v>
      </c>
      <c r="V190" s="2">
        <v>1.1399999999999999</v>
      </c>
      <c r="W190" s="2">
        <f>39.098*X190</f>
        <v>1.9549000000000001</v>
      </c>
      <c r="X190" s="2">
        <v>0.05</v>
      </c>
      <c r="Y190" s="2">
        <f>Z190*35.453</f>
        <v>1.7726500000000003</v>
      </c>
      <c r="Z190" s="2">
        <v>0.05</v>
      </c>
      <c r="AA190" s="2">
        <f>AB190*96.0616</f>
        <v>81.652360000000002</v>
      </c>
      <c r="AB190" s="2">
        <v>0.85</v>
      </c>
      <c r="AC190" s="2">
        <f>AD190*61.01724</f>
        <v>69.55965359999999</v>
      </c>
      <c r="AD190" s="2">
        <v>1.1399999999999999</v>
      </c>
      <c r="AG190" s="2">
        <v>56</v>
      </c>
      <c r="AI190" s="2">
        <v>3.8</v>
      </c>
    </row>
    <row r="191" spans="1:38" ht="12" customHeight="1" x14ac:dyDescent="0.25">
      <c r="A191" s="23" t="s">
        <v>7</v>
      </c>
      <c r="B191" s="4" t="s">
        <v>584</v>
      </c>
      <c r="C191" s="11" t="s">
        <v>237</v>
      </c>
      <c r="D191" s="12">
        <v>1</v>
      </c>
      <c r="E191" s="12" t="s">
        <v>118</v>
      </c>
      <c r="F191" s="12" t="s">
        <v>11</v>
      </c>
      <c r="G191" s="12">
        <v>44</v>
      </c>
      <c r="I191" s="12" t="s">
        <v>341</v>
      </c>
      <c r="N191" s="17">
        <v>196.9134</v>
      </c>
      <c r="O191" s="2">
        <v>25</v>
      </c>
      <c r="P191" s="2">
        <v>8.0399999999999991</v>
      </c>
      <c r="Q191" s="2">
        <v>68.8</v>
      </c>
      <c r="S191" s="2">
        <v>6.1</v>
      </c>
      <c r="U191" s="2">
        <v>17.3</v>
      </c>
      <c r="W191" s="2">
        <v>0.3</v>
      </c>
      <c r="Y191" s="2">
        <v>28.2</v>
      </c>
      <c r="AA191" s="2">
        <v>5</v>
      </c>
      <c r="AC191" s="2">
        <v>234.3</v>
      </c>
      <c r="AE191" s="12">
        <v>6.7325999999999996E-4</v>
      </c>
      <c r="AG191" s="2">
        <v>194.3</v>
      </c>
      <c r="AI191" s="2">
        <v>11.5</v>
      </c>
      <c r="AL191" s="16" t="s">
        <v>346</v>
      </c>
    </row>
    <row r="192" spans="1:38" ht="12" customHeight="1" x14ac:dyDescent="0.25">
      <c r="A192" s="23" t="s">
        <v>7</v>
      </c>
      <c r="B192" s="4" t="s">
        <v>584</v>
      </c>
      <c r="C192" s="11" t="s">
        <v>237</v>
      </c>
      <c r="D192" s="12">
        <v>1</v>
      </c>
      <c r="E192" s="12" t="s">
        <v>118</v>
      </c>
      <c r="F192" s="12" t="s">
        <v>11</v>
      </c>
      <c r="G192" s="12">
        <v>44.1</v>
      </c>
      <c r="I192" s="12" t="s">
        <v>341</v>
      </c>
      <c r="N192" s="17">
        <v>84.706400000000002</v>
      </c>
      <c r="O192" s="2">
        <v>25</v>
      </c>
      <c r="P192" s="2">
        <v>7.79</v>
      </c>
      <c r="Q192" s="2">
        <v>20.399999999999999</v>
      </c>
      <c r="S192" s="2">
        <v>8.1999999999999993</v>
      </c>
      <c r="U192" s="2">
        <v>4.8</v>
      </c>
      <c r="W192" s="2">
        <v>1.3</v>
      </c>
      <c r="Y192" s="2">
        <v>6.6</v>
      </c>
      <c r="AA192" s="2">
        <v>7.5</v>
      </c>
      <c r="AC192" s="2">
        <v>82.2</v>
      </c>
      <c r="AE192" s="12">
        <v>6.0914000000000009E-4</v>
      </c>
      <c r="AG192" s="2">
        <v>67.8</v>
      </c>
      <c r="AI192" s="2">
        <v>12.5</v>
      </c>
      <c r="AL192" s="16" t="s">
        <v>349</v>
      </c>
    </row>
    <row r="193" spans="1:37" s="57" customFormat="1" ht="12" customHeight="1" x14ac:dyDescent="0.25">
      <c r="A193" s="53" t="s">
        <v>36</v>
      </c>
      <c r="B193" s="67" t="s">
        <v>434</v>
      </c>
      <c r="C193" s="55" t="s">
        <v>302</v>
      </c>
      <c r="D193" s="56">
        <v>1</v>
      </c>
      <c r="E193" s="68" t="s">
        <v>209</v>
      </c>
      <c r="F193" s="56" t="s">
        <v>69</v>
      </c>
      <c r="G193" s="69">
        <v>2.8</v>
      </c>
      <c r="H193" s="69"/>
      <c r="I193" s="56" t="s">
        <v>208</v>
      </c>
      <c r="J193" s="56"/>
      <c r="K193" s="56"/>
      <c r="M193" s="57" t="s">
        <v>17</v>
      </c>
      <c r="O193" s="57">
        <v>20</v>
      </c>
      <c r="U193" s="57">
        <f>V193*22.9898</f>
        <v>0.114949</v>
      </c>
      <c r="V193" s="57">
        <v>5.0000000000000001E-3</v>
      </c>
      <c r="W193" s="57">
        <f>39.098*X193</f>
        <v>156.392</v>
      </c>
      <c r="X193" s="57">
        <v>4</v>
      </c>
      <c r="Y193" s="57">
        <f>Z193*35.453</f>
        <v>0.17726500000000001</v>
      </c>
      <c r="Z193" s="57">
        <v>5.0000000000000001E-3</v>
      </c>
      <c r="AK193" s="57">
        <v>1.87</v>
      </c>
    </row>
    <row r="194" spans="1:37" s="57" customFormat="1" ht="12" customHeight="1" x14ac:dyDescent="0.25">
      <c r="A194" s="53" t="s">
        <v>36</v>
      </c>
      <c r="B194" s="67" t="s">
        <v>435</v>
      </c>
      <c r="C194" s="55" t="s">
        <v>301</v>
      </c>
      <c r="D194" s="56">
        <v>1</v>
      </c>
      <c r="E194" s="68" t="s">
        <v>209</v>
      </c>
      <c r="F194" s="56" t="s">
        <v>69</v>
      </c>
      <c r="G194" s="56">
        <v>1.29</v>
      </c>
      <c r="H194" s="56"/>
      <c r="I194" s="56" t="s">
        <v>208</v>
      </c>
      <c r="J194" s="56"/>
      <c r="K194" s="56"/>
      <c r="M194" s="57" t="s">
        <v>17</v>
      </c>
      <c r="O194" s="57">
        <v>20</v>
      </c>
      <c r="P194" s="57">
        <v>7</v>
      </c>
      <c r="U194" s="57">
        <f>V194*22.9898</f>
        <v>0.114949</v>
      </c>
      <c r="V194" s="57">
        <v>5.0000000000000001E-3</v>
      </c>
      <c r="W194" s="57">
        <f>39.098*X194</f>
        <v>156.392</v>
      </c>
      <c r="X194" s="57">
        <v>4</v>
      </c>
      <c r="Y194" s="57">
        <f>Z194*35.453</f>
        <v>0.17726500000000001</v>
      </c>
      <c r="Z194" s="57">
        <v>5.0000000000000001E-3</v>
      </c>
      <c r="AK194" s="57">
        <v>1.87</v>
      </c>
    </row>
    <row r="195" spans="1:37" s="53" customFormat="1" ht="12" customHeight="1" x14ac:dyDescent="0.25">
      <c r="A195" s="53" t="s">
        <v>32</v>
      </c>
      <c r="B195" s="70" t="s">
        <v>437</v>
      </c>
      <c r="C195" s="63"/>
      <c r="D195" s="64">
        <v>1</v>
      </c>
      <c r="E195" s="64" t="s">
        <v>118</v>
      </c>
      <c r="F195" s="64" t="s">
        <v>24</v>
      </c>
      <c r="G195" s="64">
        <v>8.8000000000000007</v>
      </c>
      <c r="H195" s="64"/>
      <c r="I195" s="64" t="s">
        <v>291</v>
      </c>
      <c r="J195" s="64"/>
      <c r="K195" s="64"/>
      <c r="M195" s="53" t="s">
        <v>17</v>
      </c>
      <c r="N195" s="53">
        <v>2.8</v>
      </c>
      <c r="O195" s="53" t="s">
        <v>121</v>
      </c>
      <c r="P195" s="53">
        <v>7.4</v>
      </c>
      <c r="Q195" s="53">
        <f>R195*40.08</f>
        <v>1.2023999999999999</v>
      </c>
      <c r="R195" s="53">
        <v>0.03</v>
      </c>
      <c r="S195" s="53">
        <f>T195*24.305</f>
        <v>0.48610000000000003</v>
      </c>
      <c r="T195" s="53">
        <v>0.02</v>
      </c>
      <c r="U195" s="53">
        <f>V195*22.9898</f>
        <v>48.508477999999997</v>
      </c>
      <c r="V195" s="53">
        <v>2.11</v>
      </c>
      <c r="W195" s="53">
        <f>39.098*X195</f>
        <v>1.6421160000000001</v>
      </c>
      <c r="X195" s="53">
        <v>4.2000000000000003E-2</v>
      </c>
      <c r="Y195" s="53">
        <f>Z195*35.453</f>
        <v>79.414720000000017</v>
      </c>
      <c r="Z195" s="53">
        <v>2.2400000000000002</v>
      </c>
      <c r="AC195" s="53">
        <f>AD195*61.01724</f>
        <v>0.61017240000000006</v>
      </c>
      <c r="AD195" s="53">
        <v>0.01</v>
      </c>
    </row>
    <row r="196" spans="1:37" s="50" customFormat="1" ht="12" customHeight="1" x14ac:dyDescent="0.25">
      <c r="A196" s="46" t="s">
        <v>7</v>
      </c>
      <c r="B196" s="66" t="s">
        <v>591</v>
      </c>
      <c r="C196" s="48" t="s">
        <v>237</v>
      </c>
      <c r="D196" s="49">
        <v>1</v>
      </c>
      <c r="E196" s="49" t="s">
        <v>419</v>
      </c>
      <c r="F196" s="49" t="s">
        <v>11</v>
      </c>
      <c r="G196" s="49">
        <v>4.5</v>
      </c>
      <c r="H196" s="48" t="s">
        <v>9</v>
      </c>
      <c r="I196" s="49" t="s">
        <v>235</v>
      </c>
      <c r="J196" s="48" t="s">
        <v>9</v>
      </c>
      <c r="K196" s="48"/>
      <c r="L196" s="50" t="s">
        <v>238</v>
      </c>
      <c r="M196" s="50" t="s">
        <v>17</v>
      </c>
      <c r="N196" s="50">
        <v>79.2</v>
      </c>
      <c r="O196" s="50">
        <v>25</v>
      </c>
      <c r="P196" s="50">
        <v>8.1999999999999993</v>
      </c>
      <c r="Q196" s="50">
        <f t="shared" ref="Q196:Q204" si="20">R196*40.08</f>
        <v>14.027999999999999</v>
      </c>
      <c r="R196" s="50">
        <v>0.35</v>
      </c>
      <c r="S196" s="50">
        <f t="shared" ref="S196:S204" si="21">T196*24.305</f>
        <v>12.1525</v>
      </c>
      <c r="T196" s="50">
        <v>0.5</v>
      </c>
      <c r="U196" s="50">
        <f t="shared" ref="U196:U204" si="22">V196*22.9898</f>
        <v>26.208371999999997</v>
      </c>
      <c r="V196" s="50">
        <v>1.1399999999999999</v>
      </c>
      <c r="W196" s="50">
        <f t="shared" ref="W196:W204" si="23">39.098*X196</f>
        <v>1.9549000000000001</v>
      </c>
      <c r="X196" s="50">
        <v>0.05</v>
      </c>
      <c r="Y196" s="50">
        <f t="shared" ref="Y196:Y204" si="24">Z196*35.453</f>
        <v>1.7726500000000003</v>
      </c>
      <c r="Z196" s="50">
        <v>0.05</v>
      </c>
      <c r="AA196" s="50">
        <f t="shared" ref="AA196:AA204" si="25">AB196*96.0616</f>
        <v>81.652360000000002</v>
      </c>
      <c r="AB196" s="50">
        <v>0.85</v>
      </c>
      <c r="AC196" s="50">
        <f t="shared" ref="AC196:AC204" si="26">AD196*61.01724</f>
        <v>69.55965359999999</v>
      </c>
      <c r="AD196" s="50">
        <v>1.1399999999999999</v>
      </c>
      <c r="AG196" s="50">
        <v>60</v>
      </c>
      <c r="AI196" s="50">
        <v>4.4000000000000004</v>
      </c>
    </row>
    <row r="197" spans="1:37" s="50" customFormat="1" ht="12" customHeight="1" x14ac:dyDescent="0.25">
      <c r="A197" s="46" t="s">
        <v>7</v>
      </c>
      <c r="B197" s="66" t="s">
        <v>591</v>
      </c>
      <c r="C197" s="48" t="s">
        <v>237</v>
      </c>
      <c r="D197" s="49">
        <v>1</v>
      </c>
      <c r="E197" s="49" t="s">
        <v>419</v>
      </c>
      <c r="F197" s="49" t="s">
        <v>11</v>
      </c>
      <c r="G197" s="49">
        <v>16.8</v>
      </c>
      <c r="H197" s="48" t="s">
        <v>9</v>
      </c>
      <c r="I197" s="49" t="s">
        <v>235</v>
      </c>
      <c r="J197" s="48" t="s">
        <v>9</v>
      </c>
      <c r="K197" s="49"/>
      <c r="L197" s="50" t="s">
        <v>238</v>
      </c>
      <c r="M197" s="50" t="s">
        <v>17</v>
      </c>
      <c r="N197" s="50">
        <v>80.5</v>
      </c>
      <c r="O197" s="50">
        <v>25</v>
      </c>
      <c r="P197" s="50">
        <v>8.1999999999999993</v>
      </c>
      <c r="Q197" s="50">
        <f t="shared" si="20"/>
        <v>14.027999999999999</v>
      </c>
      <c r="R197" s="50">
        <v>0.35</v>
      </c>
      <c r="S197" s="50">
        <f t="shared" si="21"/>
        <v>12.1525</v>
      </c>
      <c r="T197" s="50">
        <v>0.5</v>
      </c>
      <c r="U197" s="50">
        <f t="shared" si="22"/>
        <v>26.208371999999997</v>
      </c>
      <c r="V197" s="50">
        <v>1.1399999999999999</v>
      </c>
      <c r="W197" s="50">
        <f t="shared" si="23"/>
        <v>1.9549000000000001</v>
      </c>
      <c r="X197" s="50">
        <v>0.05</v>
      </c>
      <c r="Y197" s="50">
        <f t="shared" si="24"/>
        <v>1.7726500000000003</v>
      </c>
      <c r="Z197" s="50">
        <v>0.05</v>
      </c>
      <c r="AA197" s="50">
        <f t="shared" si="25"/>
        <v>81.652360000000002</v>
      </c>
      <c r="AB197" s="50">
        <v>0.85</v>
      </c>
      <c r="AC197" s="50">
        <f t="shared" si="26"/>
        <v>69.55965359999999</v>
      </c>
      <c r="AD197" s="50">
        <v>1.1399999999999999</v>
      </c>
      <c r="AG197" s="50">
        <v>58.7</v>
      </c>
      <c r="AI197" s="50">
        <v>3.3</v>
      </c>
    </row>
    <row r="198" spans="1:37" s="50" customFormat="1" ht="12" customHeight="1" x14ac:dyDescent="0.25">
      <c r="A198" s="46" t="s">
        <v>7</v>
      </c>
      <c r="B198" s="66" t="s">
        <v>591</v>
      </c>
      <c r="C198" s="48" t="s">
        <v>237</v>
      </c>
      <c r="D198" s="49">
        <v>1</v>
      </c>
      <c r="E198" s="49" t="s">
        <v>419</v>
      </c>
      <c r="F198" s="49" t="s">
        <v>11</v>
      </c>
      <c r="G198" s="49">
        <v>13.4</v>
      </c>
      <c r="H198" s="48" t="s">
        <v>9</v>
      </c>
      <c r="I198" s="49" t="s">
        <v>235</v>
      </c>
      <c r="J198" s="48" t="s">
        <v>9</v>
      </c>
      <c r="K198" s="49"/>
      <c r="L198" s="50" t="s">
        <v>238</v>
      </c>
      <c r="M198" s="50" t="s">
        <v>17</v>
      </c>
      <c r="N198" s="50">
        <v>79.2</v>
      </c>
      <c r="O198" s="50">
        <v>25</v>
      </c>
      <c r="P198" s="50">
        <v>8.1</v>
      </c>
      <c r="Q198" s="50">
        <f t="shared" si="20"/>
        <v>14.027999999999999</v>
      </c>
      <c r="R198" s="50">
        <v>0.35</v>
      </c>
      <c r="S198" s="50">
        <f t="shared" si="21"/>
        <v>12.1525</v>
      </c>
      <c r="T198" s="50">
        <v>0.5</v>
      </c>
      <c r="U198" s="50">
        <f t="shared" si="22"/>
        <v>26.208371999999997</v>
      </c>
      <c r="V198" s="50">
        <v>1.1399999999999999</v>
      </c>
      <c r="W198" s="50">
        <f t="shared" si="23"/>
        <v>1.9549000000000001</v>
      </c>
      <c r="X198" s="50">
        <v>0.05</v>
      </c>
      <c r="Y198" s="50">
        <f t="shared" si="24"/>
        <v>1.7726500000000003</v>
      </c>
      <c r="Z198" s="50">
        <v>0.05</v>
      </c>
      <c r="AA198" s="50">
        <f t="shared" si="25"/>
        <v>81.652360000000002</v>
      </c>
      <c r="AB198" s="50">
        <v>0.85</v>
      </c>
      <c r="AC198" s="50">
        <f t="shared" si="26"/>
        <v>69.55965359999999</v>
      </c>
      <c r="AD198" s="50">
        <v>1.1399999999999999</v>
      </c>
      <c r="AG198" s="50">
        <v>57.3</v>
      </c>
      <c r="AI198" s="50">
        <v>5.0999999999999996</v>
      </c>
    </row>
    <row r="199" spans="1:37" s="50" customFormat="1" ht="12" customHeight="1" x14ac:dyDescent="0.25">
      <c r="A199" s="46" t="s">
        <v>7</v>
      </c>
      <c r="B199" s="66" t="s">
        <v>591</v>
      </c>
      <c r="C199" s="48" t="s">
        <v>237</v>
      </c>
      <c r="D199" s="49">
        <v>1</v>
      </c>
      <c r="E199" s="49" t="s">
        <v>419</v>
      </c>
      <c r="F199" s="49" t="s">
        <v>11</v>
      </c>
      <c r="G199" s="49">
        <v>10.1</v>
      </c>
      <c r="H199" s="48" t="s">
        <v>9</v>
      </c>
      <c r="I199" s="49" t="s">
        <v>235</v>
      </c>
      <c r="J199" s="48" t="s">
        <v>9</v>
      </c>
      <c r="K199" s="49"/>
      <c r="L199" s="50" t="s">
        <v>238</v>
      </c>
      <c r="M199" s="50" t="s">
        <v>17</v>
      </c>
      <c r="N199" s="50">
        <v>81.8</v>
      </c>
      <c r="O199" s="50">
        <v>25</v>
      </c>
      <c r="P199" s="50">
        <v>8.1999999999999993</v>
      </c>
      <c r="Q199" s="50">
        <f t="shared" si="20"/>
        <v>14.027999999999999</v>
      </c>
      <c r="R199" s="50">
        <v>0.35</v>
      </c>
      <c r="S199" s="50">
        <f t="shared" si="21"/>
        <v>12.1525</v>
      </c>
      <c r="T199" s="50">
        <v>0.5</v>
      </c>
      <c r="U199" s="50">
        <f t="shared" si="22"/>
        <v>26.208371999999997</v>
      </c>
      <c r="V199" s="50">
        <v>1.1399999999999999</v>
      </c>
      <c r="W199" s="50">
        <f t="shared" si="23"/>
        <v>1.9549000000000001</v>
      </c>
      <c r="X199" s="50">
        <v>0.05</v>
      </c>
      <c r="Y199" s="50">
        <f t="shared" si="24"/>
        <v>1.7726500000000003</v>
      </c>
      <c r="Z199" s="50">
        <v>0.05</v>
      </c>
      <c r="AA199" s="50">
        <f t="shared" si="25"/>
        <v>81.652360000000002</v>
      </c>
      <c r="AB199" s="50">
        <v>0.85</v>
      </c>
      <c r="AC199" s="50">
        <f t="shared" si="26"/>
        <v>69.55965359999999</v>
      </c>
      <c r="AD199" s="50">
        <v>1.1399999999999999</v>
      </c>
      <c r="AG199" s="50">
        <v>57.3</v>
      </c>
      <c r="AI199" s="50">
        <v>4</v>
      </c>
    </row>
    <row r="200" spans="1:37" s="50" customFormat="1" ht="12" customHeight="1" x14ac:dyDescent="0.25">
      <c r="A200" s="46" t="s">
        <v>7</v>
      </c>
      <c r="B200" s="66" t="s">
        <v>591</v>
      </c>
      <c r="C200" s="48" t="s">
        <v>237</v>
      </c>
      <c r="D200" s="49">
        <v>1</v>
      </c>
      <c r="E200" s="49" t="s">
        <v>419</v>
      </c>
      <c r="F200" s="49" t="s">
        <v>11</v>
      </c>
      <c r="G200" s="49">
        <v>11.5</v>
      </c>
      <c r="H200" s="48" t="s">
        <v>9</v>
      </c>
      <c r="I200" s="49" t="s">
        <v>235</v>
      </c>
      <c r="J200" s="48" t="s">
        <v>9</v>
      </c>
      <c r="K200" s="49"/>
      <c r="L200" s="50" t="s">
        <v>238</v>
      </c>
      <c r="M200" s="50" t="s">
        <v>17</v>
      </c>
      <c r="N200" s="50">
        <v>80.5</v>
      </c>
      <c r="O200" s="50">
        <v>25</v>
      </c>
      <c r="P200" s="50">
        <v>8.1999999999999993</v>
      </c>
      <c r="Q200" s="50">
        <f t="shared" si="20"/>
        <v>14.027999999999999</v>
      </c>
      <c r="R200" s="50">
        <v>0.35</v>
      </c>
      <c r="S200" s="50">
        <f t="shared" si="21"/>
        <v>12.1525</v>
      </c>
      <c r="T200" s="50">
        <v>0.5</v>
      </c>
      <c r="U200" s="50">
        <f t="shared" si="22"/>
        <v>26.208371999999997</v>
      </c>
      <c r="V200" s="50">
        <v>1.1399999999999999</v>
      </c>
      <c r="W200" s="50">
        <f t="shared" si="23"/>
        <v>1.9549000000000001</v>
      </c>
      <c r="X200" s="50">
        <v>0.05</v>
      </c>
      <c r="Y200" s="50">
        <f t="shared" si="24"/>
        <v>1.7726500000000003</v>
      </c>
      <c r="Z200" s="50">
        <v>0.05</v>
      </c>
      <c r="AA200" s="50">
        <f t="shared" si="25"/>
        <v>81.652360000000002</v>
      </c>
      <c r="AB200" s="50">
        <v>0.85</v>
      </c>
      <c r="AC200" s="50">
        <f t="shared" si="26"/>
        <v>69.55965359999999</v>
      </c>
      <c r="AD200" s="50">
        <v>1.1399999999999999</v>
      </c>
      <c r="AG200" s="50">
        <v>56</v>
      </c>
      <c r="AI200" s="50">
        <v>3.6</v>
      </c>
    </row>
    <row r="201" spans="1:37" s="50" customFormat="1" ht="12" customHeight="1" x14ac:dyDescent="0.25">
      <c r="A201" s="46" t="s">
        <v>7</v>
      </c>
      <c r="B201" s="66" t="s">
        <v>591</v>
      </c>
      <c r="C201" s="48" t="s">
        <v>237</v>
      </c>
      <c r="D201" s="49">
        <v>1</v>
      </c>
      <c r="E201" s="49" t="s">
        <v>419</v>
      </c>
      <c r="F201" s="49" t="s">
        <v>11</v>
      </c>
      <c r="G201" s="49">
        <v>12.4</v>
      </c>
      <c r="H201" s="48" t="s">
        <v>9</v>
      </c>
      <c r="I201" s="49" t="s">
        <v>235</v>
      </c>
      <c r="J201" s="48" t="s">
        <v>9</v>
      </c>
      <c r="K201" s="49"/>
      <c r="L201" s="50" t="s">
        <v>238</v>
      </c>
      <c r="M201" s="50" t="s">
        <v>17</v>
      </c>
      <c r="N201" s="50">
        <v>80.5</v>
      </c>
      <c r="O201" s="50">
        <v>25</v>
      </c>
      <c r="P201" s="50">
        <v>8.1999999999999993</v>
      </c>
      <c r="Q201" s="50">
        <f t="shared" si="20"/>
        <v>14.027999999999999</v>
      </c>
      <c r="R201" s="50">
        <v>0.35</v>
      </c>
      <c r="S201" s="50">
        <f t="shared" si="21"/>
        <v>12.1525</v>
      </c>
      <c r="T201" s="50">
        <v>0.5</v>
      </c>
      <c r="U201" s="50">
        <f t="shared" si="22"/>
        <v>26.208371999999997</v>
      </c>
      <c r="V201" s="50">
        <v>1.1399999999999999</v>
      </c>
      <c r="W201" s="50">
        <f t="shared" si="23"/>
        <v>1.9549000000000001</v>
      </c>
      <c r="X201" s="50">
        <v>0.05</v>
      </c>
      <c r="Y201" s="50">
        <f t="shared" si="24"/>
        <v>1.7726500000000003</v>
      </c>
      <c r="Z201" s="50">
        <v>0.05</v>
      </c>
      <c r="AA201" s="50">
        <f t="shared" si="25"/>
        <v>81.652360000000002</v>
      </c>
      <c r="AB201" s="50">
        <v>0.85</v>
      </c>
      <c r="AC201" s="50">
        <f t="shared" si="26"/>
        <v>69.55965359999999</v>
      </c>
      <c r="AD201" s="50">
        <v>1.1399999999999999</v>
      </c>
      <c r="AG201" s="50">
        <v>56</v>
      </c>
      <c r="AI201" s="50">
        <v>3.5</v>
      </c>
    </row>
    <row r="202" spans="1:37" s="50" customFormat="1" ht="12" customHeight="1" x14ac:dyDescent="0.25">
      <c r="A202" s="46" t="s">
        <v>7</v>
      </c>
      <c r="B202" s="66" t="s">
        <v>591</v>
      </c>
      <c r="C202" s="48" t="s">
        <v>237</v>
      </c>
      <c r="D202" s="49">
        <v>1</v>
      </c>
      <c r="E202" s="49" t="s">
        <v>419</v>
      </c>
      <c r="F202" s="49" t="s">
        <v>11</v>
      </c>
      <c r="G202" s="49">
        <v>15.2</v>
      </c>
      <c r="H202" s="48" t="s">
        <v>9</v>
      </c>
      <c r="I202" s="49" t="s">
        <v>235</v>
      </c>
      <c r="J202" s="48" t="s">
        <v>9</v>
      </c>
      <c r="K202" s="49"/>
      <c r="L202" s="50" t="s">
        <v>238</v>
      </c>
      <c r="M202" s="50" t="s">
        <v>17</v>
      </c>
      <c r="N202" s="50">
        <v>80.5</v>
      </c>
      <c r="O202" s="50">
        <v>25</v>
      </c>
      <c r="P202" s="50">
        <v>8.1999999999999993</v>
      </c>
      <c r="Q202" s="50">
        <f t="shared" si="20"/>
        <v>14.027999999999999</v>
      </c>
      <c r="R202" s="50">
        <v>0.35</v>
      </c>
      <c r="S202" s="50">
        <f t="shared" si="21"/>
        <v>12.1525</v>
      </c>
      <c r="T202" s="50">
        <v>0.5</v>
      </c>
      <c r="U202" s="50">
        <f t="shared" si="22"/>
        <v>26.208371999999997</v>
      </c>
      <c r="V202" s="50">
        <v>1.1399999999999999</v>
      </c>
      <c r="W202" s="50">
        <f t="shared" si="23"/>
        <v>1.9549000000000001</v>
      </c>
      <c r="X202" s="50">
        <v>0.05</v>
      </c>
      <c r="Y202" s="50">
        <f t="shared" si="24"/>
        <v>1.7726500000000003</v>
      </c>
      <c r="Z202" s="50">
        <v>0.05</v>
      </c>
      <c r="AA202" s="50">
        <f t="shared" si="25"/>
        <v>81.652360000000002</v>
      </c>
      <c r="AB202" s="50">
        <v>0.85</v>
      </c>
      <c r="AC202" s="50">
        <f t="shared" si="26"/>
        <v>69.55965359999999</v>
      </c>
      <c r="AD202" s="50">
        <v>1.1399999999999999</v>
      </c>
      <c r="AG202" s="50">
        <v>57.3</v>
      </c>
      <c r="AI202" s="50">
        <v>4.5</v>
      </c>
    </row>
    <row r="203" spans="1:37" s="50" customFormat="1" ht="12" customHeight="1" x14ac:dyDescent="0.25">
      <c r="A203" s="46" t="s">
        <v>7</v>
      </c>
      <c r="B203" s="66" t="s">
        <v>591</v>
      </c>
      <c r="C203" s="48" t="s">
        <v>237</v>
      </c>
      <c r="D203" s="49">
        <v>1</v>
      </c>
      <c r="E203" s="49" t="s">
        <v>419</v>
      </c>
      <c r="F203" s="49" t="s">
        <v>11</v>
      </c>
      <c r="G203" s="49">
        <v>23.3</v>
      </c>
      <c r="H203" s="48" t="s">
        <v>9</v>
      </c>
      <c r="I203" s="49" t="s">
        <v>235</v>
      </c>
      <c r="J203" s="48" t="s">
        <v>9</v>
      </c>
      <c r="K203" s="49"/>
      <c r="L203" s="50" t="s">
        <v>238</v>
      </c>
      <c r="M203" s="50" t="s">
        <v>17</v>
      </c>
      <c r="N203" s="50">
        <v>80.5</v>
      </c>
      <c r="O203" s="50">
        <v>25</v>
      </c>
      <c r="P203" s="50">
        <v>8.1999999999999993</v>
      </c>
      <c r="Q203" s="50">
        <f t="shared" si="20"/>
        <v>14.027999999999999</v>
      </c>
      <c r="R203" s="50">
        <v>0.35</v>
      </c>
      <c r="S203" s="50">
        <f t="shared" si="21"/>
        <v>12.1525</v>
      </c>
      <c r="T203" s="50">
        <v>0.5</v>
      </c>
      <c r="U203" s="50">
        <f t="shared" si="22"/>
        <v>26.208371999999997</v>
      </c>
      <c r="V203" s="50">
        <v>1.1399999999999999</v>
      </c>
      <c r="W203" s="50">
        <f t="shared" si="23"/>
        <v>1.9549000000000001</v>
      </c>
      <c r="X203" s="50">
        <v>0.05</v>
      </c>
      <c r="Y203" s="50">
        <f t="shared" si="24"/>
        <v>1.7726500000000003</v>
      </c>
      <c r="Z203" s="50">
        <v>0.05</v>
      </c>
      <c r="AA203" s="50">
        <f t="shared" si="25"/>
        <v>81.652360000000002</v>
      </c>
      <c r="AB203" s="50">
        <v>0.85</v>
      </c>
      <c r="AC203" s="50">
        <f t="shared" si="26"/>
        <v>69.55965359999999</v>
      </c>
      <c r="AD203" s="50">
        <v>1.1399999999999999</v>
      </c>
      <c r="AG203" s="50">
        <v>56</v>
      </c>
      <c r="AI203" s="50">
        <v>3.8</v>
      </c>
    </row>
    <row r="204" spans="1:37" s="50" customFormat="1" ht="12" customHeight="1" x14ac:dyDescent="0.25">
      <c r="A204" s="46" t="s">
        <v>7</v>
      </c>
      <c r="B204" s="66" t="s">
        <v>591</v>
      </c>
      <c r="C204" s="48" t="s">
        <v>237</v>
      </c>
      <c r="D204" s="49">
        <v>1</v>
      </c>
      <c r="E204" s="49" t="s">
        <v>419</v>
      </c>
      <c r="F204" s="49" t="s">
        <v>11</v>
      </c>
      <c r="G204" s="49">
        <v>18.3</v>
      </c>
      <c r="H204" s="48" t="s">
        <v>9</v>
      </c>
      <c r="I204" s="49" t="s">
        <v>235</v>
      </c>
      <c r="J204" s="48" t="s">
        <v>9</v>
      </c>
      <c r="K204" s="49"/>
      <c r="L204" s="50" t="s">
        <v>238</v>
      </c>
      <c r="M204" s="50" t="s">
        <v>17</v>
      </c>
      <c r="N204" s="50">
        <v>83.2</v>
      </c>
      <c r="O204" s="50">
        <v>25</v>
      </c>
      <c r="P204" s="50">
        <v>8</v>
      </c>
      <c r="Q204" s="50">
        <f t="shared" si="20"/>
        <v>14.027999999999999</v>
      </c>
      <c r="R204" s="50">
        <v>0.35</v>
      </c>
      <c r="S204" s="50">
        <f t="shared" si="21"/>
        <v>12.1525</v>
      </c>
      <c r="T204" s="50">
        <v>0.5</v>
      </c>
      <c r="U204" s="50">
        <f t="shared" si="22"/>
        <v>26.208371999999997</v>
      </c>
      <c r="V204" s="50">
        <v>1.1399999999999999</v>
      </c>
      <c r="W204" s="50">
        <f t="shared" si="23"/>
        <v>1.9549000000000001</v>
      </c>
      <c r="X204" s="50">
        <v>0.05</v>
      </c>
      <c r="Y204" s="50">
        <f t="shared" si="24"/>
        <v>1.7726500000000003</v>
      </c>
      <c r="Z204" s="50">
        <v>0.05</v>
      </c>
      <c r="AA204" s="50">
        <f t="shared" si="25"/>
        <v>81.652360000000002</v>
      </c>
      <c r="AB204" s="50">
        <v>0.85</v>
      </c>
      <c r="AC204" s="50">
        <f t="shared" si="26"/>
        <v>69.55965359999999</v>
      </c>
      <c r="AD204" s="50">
        <v>1.1399999999999999</v>
      </c>
      <c r="AG204" s="50">
        <v>57.3</v>
      </c>
      <c r="AI204" s="50">
        <v>3.8</v>
      </c>
    </row>
    <row r="205" spans="1:37" s="50" customFormat="1" ht="12" customHeight="1" x14ac:dyDescent="0.25">
      <c r="A205" s="46" t="s">
        <v>7</v>
      </c>
      <c r="B205" s="66" t="s">
        <v>591</v>
      </c>
      <c r="C205" s="48" t="s">
        <v>237</v>
      </c>
      <c r="D205" s="49">
        <v>1</v>
      </c>
      <c r="E205" s="49" t="s">
        <v>419</v>
      </c>
      <c r="F205" s="49" t="s">
        <v>11</v>
      </c>
      <c r="G205" s="49">
        <v>3.1</v>
      </c>
      <c r="H205" s="48" t="s">
        <v>9</v>
      </c>
      <c r="I205" s="49" t="s">
        <v>235</v>
      </c>
      <c r="J205" s="48" t="s">
        <v>9</v>
      </c>
      <c r="K205" s="49"/>
    </row>
    <row r="206" spans="1:37" s="50" customFormat="1" ht="12" customHeight="1" x14ac:dyDescent="0.25">
      <c r="A206" s="46" t="s">
        <v>7</v>
      </c>
      <c r="B206" s="66" t="s">
        <v>591</v>
      </c>
      <c r="C206" s="48" t="s">
        <v>237</v>
      </c>
      <c r="D206" s="49">
        <v>1</v>
      </c>
      <c r="E206" s="49" t="s">
        <v>419</v>
      </c>
      <c r="F206" s="49" t="s">
        <v>11</v>
      </c>
      <c r="G206" s="49">
        <v>7.2</v>
      </c>
      <c r="H206" s="48" t="s">
        <v>9</v>
      </c>
      <c r="I206" s="49" t="s">
        <v>235</v>
      </c>
      <c r="J206" s="48" t="s">
        <v>9</v>
      </c>
      <c r="K206" s="49"/>
    </row>
    <row r="207" spans="1:37" s="50" customFormat="1" ht="12" customHeight="1" x14ac:dyDescent="0.25">
      <c r="A207" s="46" t="s">
        <v>7</v>
      </c>
      <c r="B207" s="66" t="s">
        <v>591</v>
      </c>
      <c r="C207" s="48" t="s">
        <v>237</v>
      </c>
      <c r="D207" s="49">
        <v>1</v>
      </c>
      <c r="E207" s="49" t="s">
        <v>419</v>
      </c>
      <c r="F207" s="49" t="s">
        <v>11</v>
      </c>
      <c r="G207" s="49">
        <v>6.7</v>
      </c>
      <c r="H207" s="48" t="s">
        <v>9</v>
      </c>
      <c r="I207" s="49" t="s">
        <v>235</v>
      </c>
      <c r="J207" s="48" t="s">
        <v>9</v>
      </c>
      <c r="K207" s="49"/>
    </row>
    <row r="208" spans="1:37" s="50" customFormat="1" ht="12" customHeight="1" x14ac:dyDescent="0.25">
      <c r="A208" s="46" t="s">
        <v>7</v>
      </c>
      <c r="B208" s="66" t="s">
        <v>591</v>
      </c>
      <c r="C208" s="48" t="s">
        <v>237</v>
      </c>
      <c r="D208" s="49">
        <v>1</v>
      </c>
      <c r="E208" s="49" t="s">
        <v>419</v>
      </c>
      <c r="F208" s="49" t="s">
        <v>11</v>
      </c>
      <c r="G208" s="49">
        <v>9</v>
      </c>
      <c r="H208" s="48" t="s">
        <v>9</v>
      </c>
      <c r="I208" s="49" t="s">
        <v>235</v>
      </c>
      <c r="J208" s="48" t="s">
        <v>9</v>
      </c>
      <c r="K208" s="49"/>
    </row>
    <row r="209" spans="1:35" s="50" customFormat="1" ht="12" customHeight="1" x14ac:dyDescent="0.25">
      <c r="A209" s="46" t="s">
        <v>7</v>
      </c>
      <c r="B209" s="66" t="s">
        <v>592</v>
      </c>
      <c r="C209" s="48" t="s">
        <v>184</v>
      </c>
      <c r="D209" s="49">
        <v>1</v>
      </c>
      <c r="E209" s="49" t="s">
        <v>419</v>
      </c>
      <c r="F209" s="49" t="s">
        <v>11</v>
      </c>
      <c r="G209" s="49">
        <v>3.3</v>
      </c>
      <c r="H209" s="48" t="s">
        <v>9</v>
      </c>
      <c r="I209" s="49" t="s">
        <v>182</v>
      </c>
      <c r="J209" s="48" t="s">
        <v>9</v>
      </c>
      <c r="K209" s="49"/>
      <c r="L209" s="50" t="s">
        <v>25</v>
      </c>
      <c r="M209" s="50" t="s">
        <v>17</v>
      </c>
      <c r="N209" s="50">
        <v>10</v>
      </c>
      <c r="O209" s="50">
        <v>10</v>
      </c>
      <c r="P209" s="50">
        <v>7</v>
      </c>
      <c r="Q209" s="50">
        <f t="shared" ref="Q209:Q231" si="27">R209*40.08</f>
        <v>2.004</v>
      </c>
      <c r="R209" s="50">
        <v>0.05</v>
      </c>
      <c r="S209" s="50">
        <f t="shared" ref="S209:S231" si="28">T209*24.305</f>
        <v>0.48610000000000003</v>
      </c>
      <c r="T209" s="50">
        <v>0.02</v>
      </c>
      <c r="U209" s="50">
        <f t="shared" ref="U209:U231" si="29">V209*22.9898</f>
        <v>1.1494899999999999</v>
      </c>
      <c r="V209" s="50">
        <v>0.05</v>
      </c>
      <c r="W209" s="50">
        <f t="shared" ref="W209:W231" si="30">39.098*X209</f>
        <v>0.78195999999999999</v>
      </c>
      <c r="X209" s="50">
        <v>0.02</v>
      </c>
      <c r="Y209" s="50">
        <f t="shared" ref="Y209:Y231" si="31">Z209*35.453</f>
        <v>1.7726500000000003</v>
      </c>
      <c r="Z209" s="50">
        <v>0.05</v>
      </c>
      <c r="AI209" s="50">
        <v>0.7</v>
      </c>
    </row>
    <row r="210" spans="1:35" s="50" customFormat="1" ht="12" customHeight="1" x14ac:dyDescent="0.25">
      <c r="A210" s="46" t="s">
        <v>23</v>
      </c>
      <c r="B210" s="66" t="s">
        <v>593</v>
      </c>
      <c r="C210" s="48" t="s">
        <v>158</v>
      </c>
      <c r="D210" s="49">
        <v>1</v>
      </c>
      <c r="E210" s="51" t="s">
        <v>211</v>
      </c>
      <c r="F210" s="49" t="s">
        <v>24</v>
      </c>
      <c r="G210" s="49">
        <v>0.23</v>
      </c>
      <c r="H210" s="48" t="s">
        <v>9</v>
      </c>
      <c r="I210" s="49" t="s">
        <v>210</v>
      </c>
      <c r="J210" s="48" t="s">
        <v>9</v>
      </c>
      <c r="K210" s="49"/>
      <c r="L210" s="50" t="s">
        <v>68</v>
      </c>
      <c r="M210" s="50" t="s">
        <v>17</v>
      </c>
      <c r="P210" s="50">
        <v>8</v>
      </c>
      <c r="Q210" s="50">
        <f t="shared" si="27"/>
        <v>40.08</v>
      </c>
      <c r="R210" s="50">
        <v>1</v>
      </c>
      <c r="S210" s="50">
        <f t="shared" si="28"/>
        <v>4.8610000000000007</v>
      </c>
      <c r="T210" s="50">
        <v>0.2</v>
      </c>
      <c r="U210" s="50">
        <f t="shared" si="29"/>
        <v>13.79388</v>
      </c>
      <c r="V210" s="50">
        <v>0.6</v>
      </c>
      <c r="W210" s="50">
        <f t="shared" si="30"/>
        <v>1.9549000000000001</v>
      </c>
      <c r="X210" s="50">
        <v>0.05</v>
      </c>
      <c r="Y210" s="50">
        <f t="shared" si="31"/>
        <v>24.8171</v>
      </c>
      <c r="Z210" s="50">
        <v>0.7</v>
      </c>
      <c r="AC210" s="50">
        <f t="shared" ref="AC210:AC215" si="32">AD210*61.01724</f>
        <v>115.932756</v>
      </c>
      <c r="AD210" s="50">
        <v>1.9</v>
      </c>
      <c r="AG210" s="50">
        <v>95</v>
      </c>
      <c r="AI210" s="50">
        <v>0</v>
      </c>
    </row>
    <row r="211" spans="1:35" s="50" customFormat="1" ht="12" customHeight="1" x14ac:dyDescent="0.25">
      <c r="A211" s="46" t="s">
        <v>23</v>
      </c>
      <c r="B211" s="66" t="s">
        <v>593</v>
      </c>
      <c r="C211" s="48" t="s">
        <v>158</v>
      </c>
      <c r="D211" s="49">
        <v>1</v>
      </c>
      <c r="E211" s="51" t="s">
        <v>211</v>
      </c>
      <c r="F211" s="49" t="s">
        <v>24</v>
      </c>
      <c r="G211" s="49">
        <v>1.35</v>
      </c>
      <c r="H211" s="48" t="s">
        <v>9</v>
      </c>
      <c r="I211" s="49" t="s">
        <v>210</v>
      </c>
      <c r="J211" s="48" t="s">
        <v>9</v>
      </c>
      <c r="K211" s="49"/>
      <c r="L211" s="50" t="s">
        <v>296</v>
      </c>
      <c r="M211" s="50" t="s">
        <v>17</v>
      </c>
      <c r="P211" s="50">
        <v>8</v>
      </c>
      <c r="Q211" s="50">
        <f t="shared" si="27"/>
        <v>40.08</v>
      </c>
      <c r="R211" s="50">
        <v>1</v>
      </c>
      <c r="S211" s="50">
        <f t="shared" si="28"/>
        <v>4.8610000000000007</v>
      </c>
      <c r="T211" s="50">
        <v>0.2</v>
      </c>
      <c r="U211" s="50">
        <f t="shared" si="29"/>
        <v>13.79388</v>
      </c>
      <c r="V211" s="50">
        <v>0.6</v>
      </c>
      <c r="W211" s="50">
        <f t="shared" si="30"/>
        <v>1.9549000000000001</v>
      </c>
      <c r="X211" s="50">
        <v>0.05</v>
      </c>
      <c r="Y211" s="50">
        <f t="shared" si="31"/>
        <v>24.8171</v>
      </c>
      <c r="Z211" s="50">
        <v>0.7</v>
      </c>
      <c r="AC211" s="50">
        <f t="shared" si="32"/>
        <v>115.932756</v>
      </c>
      <c r="AD211" s="50">
        <v>1.9</v>
      </c>
      <c r="AG211" s="50">
        <v>95</v>
      </c>
      <c r="AI211" s="50">
        <v>0.56999999999999995</v>
      </c>
    </row>
    <row r="212" spans="1:35" s="50" customFormat="1" ht="12" customHeight="1" x14ac:dyDescent="0.25">
      <c r="A212" s="46" t="s">
        <v>23</v>
      </c>
      <c r="B212" s="66" t="s">
        <v>593</v>
      </c>
      <c r="C212" s="48" t="s">
        <v>158</v>
      </c>
      <c r="D212" s="49">
        <v>1</v>
      </c>
      <c r="E212" s="51" t="s">
        <v>211</v>
      </c>
      <c r="F212" s="49" t="s">
        <v>24</v>
      </c>
      <c r="G212" s="49">
        <v>1.41</v>
      </c>
      <c r="H212" s="48" t="s">
        <v>9</v>
      </c>
      <c r="I212" s="49" t="s">
        <v>210</v>
      </c>
      <c r="J212" s="48" t="s">
        <v>9</v>
      </c>
      <c r="K212" s="49"/>
      <c r="L212" s="50" t="s">
        <v>297</v>
      </c>
      <c r="M212" s="50" t="s">
        <v>17</v>
      </c>
      <c r="P212" s="50">
        <v>8</v>
      </c>
      <c r="Q212" s="50">
        <f t="shared" si="27"/>
        <v>40.08</v>
      </c>
      <c r="R212" s="50">
        <v>1</v>
      </c>
      <c r="S212" s="50">
        <f t="shared" si="28"/>
        <v>4.8610000000000007</v>
      </c>
      <c r="T212" s="50">
        <v>0.2</v>
      </c>
      <c r="U212" s="50">
        <f t="shared" si="29"/>
        <v>13.79388</v>
      </c>
      <c r="V212" s="50">
        <v>0.6</v>
      </c>
      <c r="W212" s="50">
        <f t="shared" si="30"/>
        <v>1.9549000000000001</v>
      </c>
      <c r="X212" s="50">
        <v>0.05</v>
      </c>
      <c r="Y212" s="50">
        <f t="shared" si="31"/>
        <v>24.8171</v>
      </c>
      <c r="Z212" s="50">
        <v>0.7</v>
      </c>
      <c r="AC212" s="50">
        <f t="shared" si="32"/>
        <v>115.932756</v>
      </c>
      <c r="AD212" s="50">
        <v>1.9</v>
      </c>
      <c r="AG212" s="50">
        <v>95</v>
      </c>
      <c r="AI212" s="50">
        <v>0.99</v>
      </c>
    </row>
    <row r="213" spans="1:35" s="50" customFormat="1" ht="12" customHeight="1" x14ac:dyDescent="0.25">
      <c r="A213" s="46" t="s">
        <v>23</v>
      </c>
      <c r="B213" s="66" t="s">
        <v>593</v>
      </c>
      <c r="C213" s="48" t="s">
        <v>158</v>
      </c>
      <c r="D213" s="49">
        <v>1</v>
      </c>
      <c r="E213" s="51" t="s">
        <v>211</v>
      </c>
      <c r="F213" s="49" t="s">
        <v>24</v>
      </c>
      <c r="G213" s="49">
        <v>1.72</v>
      </c>
      <c r="H213" s="48" t="s">
        <v>9</v>
      </c>
      <c r="I213" s="49" t="s">
        <v>210</v>
      </c>
      <c r="J213" s="48" t="s">
        <v>9</v>
      </c>
      <c r="K213" s="49"/>
      <c r="L213" s="50" t="s">
        <v>298</v>
      </c>
      <c r="M213" s="50" t="s">
        <v>17</v>
      </c>
      <c r="P213" s="50">
        <v>8</v>
      </c>
      <c r="Q213" s="50">
        <f t="shared" si="27"/>
        <v>40.08</v>
      </c>
      <c r="R213" s="50">
        <v>1</v>
      </c>
      <c r="S213" s="50">
        <f t="shared" si="28"/>
        <v>4.8610000000000007</v>
      </c>
      <c r="T213" s="50">
        <v>0.2</v>
      </c>
      <c r="U213" s="50">
        <f t="shared" si="29"/>
        <v>13.79388</v>
      </c>
      <c r="V213" s="50">
        <v>0.6</v>
      </c>
      <c r="W213" s="50">
        <f t="shared" si="30"/>
        <v>1.9549000000000001</v>
      </c>
      <c r="X213" s="50">
        <v>0.05</v>
      </c>
      <c r="Y213" s="50">
        <f t="shared" si="31"/>
        <v>24.8171</v>
      </c>
      <c r="Z213" s="50">
        <v>0.7</v>
      </c>
      <c r="AC213" s="50">
        <f t="shared" si="32"/>
        <v>115.932756</v>
      </c>
      <c r="AD213" s="50">
        <v>1.9</v>
      </c>
      <c r="AG213" s="50">
        <v>95</v>
      </c>
      <c r="AI213" s="50">
        <v>1.86</v>
      </c>
    </row>
    <row r="214" spans="1:35" s="50" customFormat="1" ht="12" customHeight="1" x14ac:dyDescent="0.25">
      <c r="A214" s="46" t="s">
        <v>23</v>
      </c>
      <c r="B214" s="66" t="s">
        <v>593</v>
      </c>
      <c r="C214" s="48" t="s">
        <v>158</v>
      </c>
      <c r="D214" s="49">
        <v>1</v>
      </c>
      <c r="E214" s="51" t="s">
        <v>211</v>
      </c>
      <c r="F214" s="49" t="s">
        <v>24</v>
      </c>
      <c r="G214" s="49">
        <v>2.12</v>
      </c>
      <c r="H214" s="48" t="s">
        <v>9</v>
      </c>
      <c r="I214" s="49" t="s">
        <v>210</v>
      </c>
      <c r="J214" s="48" t="s">
        <v>9</v>
      </c>
      <c r="K214" s="49"/>
      <c r="L214" s="50" t="s">
        <v>299</v>
      </c>
      <c r="M214" s="50" t="s">
        <v>17</v>
      </c>
      <c r="P214" s="50">
        <v>8</v>
      </c>
      <c r="Q214" s="50">
        <f t="shared" si="27"/>
        <v>40.08</v>
      </c>
      <c r="R214" s="50">
        <v>1</v>
      </c>
      <c r="S214" s="50">
        <f t="shared" si="28"/>
        <v>4.8610000000000007</v>
      </c>
      <c r="T214" s="50">
        <v>0.2</v>
      </c>
      <c r="U214" s="50">
        <f t="shared" si="29"/>
        <v>13.79388</v>
      </c>
      <c r="V214" s="50">
        <v>0.6</v>
      </c>
      <c r="W214" s="50">
        <f t="shared" si="30"/>
        <v>1.9549000000000001</v>
      </c>
      <c r="X214" s="50">
        <v>0.05</v>
      </c>
      <c r="Y214" s="50">
        <f t="shared" si="31"/>
        <v>24.8171</v>
      </c>
      <c r="Z214" s="50">
        <v>0.7</v>
      </c>
      <c r="AC214" s="50">
        <f t="shared" si="32"/>
        <v>115.932756</v>
      </c>
      <c r="AD214" s="50">
        <v>1.9</v>
      </c>
      <c r="AG214" s="50">
        <v>95</v>
      </c>
      <c r="AI214" s="50">
        <v>3.52</v>
      </c>
    </row>
    <row r="215" spans="1:35" s="50" customFormat="1" ht="12" customHeight="1" x14ac:dyDescent="0.25">
      <c r="A215" s="46" t="s">
        <v>23</v>
      </c>
      <c r="B215" s="66" t="s">
        <v>593</v>
      </c>
      <c r="C215" s="48" t="s">
        <v>158</v>
      </c>
      <c r="D215" s="49">
        <v>1</v>
      </c>
      <c r="E215" s="51" t="s">
        <v>211</v>
      </c>
      <c r="F215" s="49" t="s">
        <v>24</v>
      </c>
      <c r="G215" s="49">
        <v>3.56</v>
      </c>
      <c r="H215" s="48" t="s">
        <v>9</v>
      </c>
      <c r="I215" s="49" t="s">
        <v>210</v>
      </c>
      <c r="J215" s="48" t="s">
        <v>9</v>
      </c>
      <c r="K215" s="49"/>
      <c r="L215" s="50" t="s">
        <v>300</v>
      </c>
      <c r="M215" s="50" t="s">
        <v>17</v>
      </c>
      <c r="P215" s="50">
        <v>8</v>
      </c>
      <c r="Q215" s="50">
        <f t="shared" si="27"/>
        <v>40.08</v>
      </c>
      <c r="R215" s="50">
        <v>1</v>
      </c>
      <c r="S215" s="50">
        <f t="shared" si="28"/>
        <v>4.8610000000000007</v>
      </c>
      <c r="T215" s="50">
        <v>0.2</v>
      </c>
      <c r="U215" s="50">
        <f t="shared" si="29"/>
        <v>13.79388</v>
      </c>
      <c r="V215" s="50">
        <v>0.6</v>
      </c>
      <c r="W215" s="50">
        <f t="shared" si="30"/>
        <v>1.9549000000000001</v>
      </c>
      <c r="X215" s="50">
        <v>0.05</v>
      </c>
      <c r="Y215" s="50">
        <f t="shared" si="31"/>
        <v>24.8171</v>
      </c>
      <c r="Z215" s="50">
        <v>0.7</v>
      </c>
      <c r="AC215" s="50">
        <f t="shared" si="32"/>
        <v>115.932756</v>
      </c>
      <c r="AD215" s="50">
        <v>1.9</v>
      </c>
      <c r="AG215" s="50">
        <v>95</v>
      </c>
      <c r="AI215" s="50">
        <v>6.71</v>
      </c>
    </row>
    <row r="216" spans="1:35" s="50" customFormat="1" ht="12" customHeight="1" x14ac:dyDescent="0.25">
      <c r="A216" s="46" t="s">
        <v>23</v>
      </c>
      <c r="B216" s="66" t="s">
        <v>593</v>
      </c>
      <c r="C216" s="48" t="s">
        <v>158</v>
      </c>
      <c r="D216" s="49">
        <v>1</v>
      </c>
      <c r="E216" s="51" t="s">
        <v>211</v>
      </c>
      <c r="F216" s="49" t="s">
        <v>24</v>
      </c>
      <c r="G216" s="49">
        <v>1.56</v>
      </c>
      <c r="H216" s="48" t="s">
        <v>9</v>
      </c>
      <c r="I216" s="49" t="s">
        <v>210</v>
      </c>
      <c r="J216" s="48" t="s">
        <v>9</v>
      </c>
      <c r="K216" s="49"/>
      <c r="L216" s="50" t="s">
        <v>352</v>
      </c>
      <c r="M216" s="50" t="s">
        <v>17</v>
      </c>
      <c r="P216" s="50">
        <v>8</v>
      </c>
      <c r="Q216" s="50">
        <f t="shared" si="27"/>
        <v>40.08</v>
      </c>
      <c r="R216" s="50">
        <v>1</v>
      </c>
      <c r="S216" s="50">
        <f t="shared" si="28"/>
        <v>4.8610000000000007</v>
      </c>
      <c r="T216" s="50">
        <v>0.2</v>
      </c>
      <c r="U216" s="50">
        <f t="shared" si="29"/>
        <v>13.79388</v>
      </c>
      <c r="V216" s="50">
        <v>0.6</v>
      </c>
      <c r="W216" s="50">
        <f t="shared" si="30"/>
        <v>1.9549000000000001</v>
      </c>
      <c r="X216" s="50">
        <v>0.05</v>
      </c>
      <c r="Y216" s="50">
        <f t="shared" si="31"/>
        <v>24.8171</v>
      </c>
      <c r="Z216" s="50">
        <v>0.7</v>
      </c>
    </row>
    <row r="217" spans="1:35" s="50" customFormat="1" ht="12" customHeight="1" x14ac:dyDescent="0.25">
      <c r="A217" s="46" t="s">
        <v>23</v>
      </c>
      <c r="B217" s="66" t="s">
        <v>593</v>
      </c>
      <c r="C217" s="48" t="s">
        <v>158</v>
      </c>
      <c r="D217" s="49">
        <v>1</v>
      </c>
      <c r="E217" s="51" t="s">
        <v>211</v>
      </c>
      <c r="F217" s="49" t="s">
        <v>24</v>
      </c>
      <c r="G217" s="49">
        <v>2.33</v>
      </c>
      <c r="H217" s="48" t="s">
        <v>9</v>
      </c>
      <c r="I217" s="49" t="s">
        <v>210</v>
      </c>
      <c r="J217" s="48" t="s">
        <v>9</v>
      </c>
      <c r="K217" s="49"/>
      <c r="L217" s="50" t="s">
        <v>353</v>
      </c>
      <c r="M217" s="50" t="s">
        <v>17</v>
      </c>
      <c r="P217" s="50">
        <v>8</v>
      </c>
      <c r="Q217" s="50">
        <f t="shared" si="27"/>
        <v>40.08</v>
      </c>
      <c r="R217" s="50">
        <v>1</v>
      </c>
      <c r="S217" s="50">
        <f t="shared" si="28"/>
        <v>4.8610000000000007</v>
      </c>
      <c r="T217" s="50">
        <v>0.2</v>
      </c>
      <c r="U217" s="50">
        <f t="shared" si="29"/>
        <v>13.79388</v>
      </c>
      <c r="V217" s="50">
        <v>0.6</v>
      </c>
      <c r="W217" s="50">
        <f t="shared" si="30"/>
        <v>1.9549000000000001</v>
      </c>
      <c r="X217" s="50">
        <v>0.05</v>
      </c>
      <c r="Y217" s="50">
        <f t="shared" si="31"/>
        <v>24.8171</v>
      </c>
      <c r="Z217" s="50">
        <v>0.7</v>
      </c>
    </row>
    <row r="218" spans="1:35" s="50" customFormat="1" ht="12" customHeight="1" x14ac:dyDescent="0.25">
      <c r="A218" s="46" t="s">
        <v>23</v>
      </c>
      <c r="B218" s="66" t="s">
        <v>593</v>
      </c>
      <c r="C218" s="48" t="s">
        <v>158</v>
      </c>
      <c r="D218" s="49">
        <v>1</v>
      </c>
      <c r="E218" s="51" t="s">
        <v>211</v>
      </c>
      <c r="F218" s="49" t="s">
        <v>24</v>
      </c>
      <c r="G218" s="49">
        <v>3.69</v>
      </c>
      <c r="H218" s="48" t="s">
        <v>9</v>
      </c>
      <c r="I218" s="49" t="s">
        <v>210</v>
      </c>
      <c r="J218" s="48" t="s">
        <v>9</v>
      </c>
      <c r="K218" s="49"/>
      <c r="L218" s="50" t="s">
        <v>354</v>
      </c>
      <c r="M218" s="50" t="s">
        <v>17</v>
      </c>
      <c r="P218" s="50">
        <v>8</v>
      </c>
      <c r="Q218" s="50">
        <f t="shared" si="27"/>
        <v>40.08</v>
      </c>
      <c r="R218" s="50">
        <v>1</v>
      </c>
      <c r="S218" s="50">
        <f t="shared" si="28"/>
        <v>4.8610000000000007</v>
      </c>
      <c r="T218" s="50">
        <v>0.2</v>
      </c>
      <c r="U218" s="50">
        <f t="shared" si="29"/>
        <v>13.79388</v>
      </c>
      <c r="V218" s="50">
        <v>0.6</v>
      </c>
      <c r="W218" s="50">
        <f t="shared" si="30"/>
        <v>1.9549000000000001</v>
      </c>
      <c r="X218" s="50">
        <v>0.05</v>
      </c>
      <c r="Y218" s="50">
        <f t="shared" si="31"/>
        <v>24.8171</v>
      </c>
      <c r="Z218" s="50">
        <v>0.7</v>
      </c>
    </row>
    <row r="219" spans="1:35" s="50" customFormat="1" ht="12" customHeight="1" x14ac:dyDescent="0.25">
      <c r="A219" s="46" t="s">
        <v>23</v>
      </c>
      <c r="B219" s="66" t="s">
        <v>593</v>
      </c>
      <c r="C219" s="48" t="s">
        <v>158</v>
      </c>
      <c r="D219" s="49">
        <v>1</v>
      </c>
      <c r="E219" s="51" t="s">
        <v>211</v>
      </c>
      <c r="F219" s="49" t="s">
        <v>24</v>
      </c>
      <c r="G219" s="49">
        <v>2.84</v>
      </c>
      <c r="H219" s="48" t="s">
        <v>9</v>
      </c>
      <c r="I219" s="49" t="s">
        <v>210</v>
      </c>
      <c r="J219" s="48" t="s">
        <v>9</v>
      </c>
      <c r="K219" s="49"/>
      <c r="L219" s="50" t="s">
        <v>355</v>
      </c>
      <c r="M219" s="50" t="s">
        <v>17</v>
      </c>
      <c r="P219" s="50">
        <v>8</v>
      </c>
      <c r="Q219" s="50">
        <f t="shared" si="27"/>
        <v>40.08</v>
      </c>
      <c r="R219" s="50">
        <v>1</v>
      </c>
      <c r="S219" s="50">
        <f t="shared" si="28"/>
        <v>4.8610000000000007</v>
      </c>
      <c r="T219" s="50">
        <v>0.2</v>
      </c>
      <c r="U219" s="50">
        <f t="shared" si="29"/>
        <v>13.79388</v>
      </c>
      <c r="V219" s="50">
        <v>0.6</v>
      </c>
      <c r="W219" s="50">
        <f t="shared" si="30"/>
        <v>1.9549000000000001</v>
      </c>
      <c r="X219" s="50">
        <v>0.05</v>
      </c>
      <c r="Y219" s="50">
        <f t="shared" si="31"/>
        <v>24.8171</v>
      </c>
      <c r="Z219" s="50">
        <v>0.7</v>
      </c>
    </row>
    <row r="220" spans="1:35" s="50" customFormat="1" ht="12" customHeight="1" x14ac:dyDescent="0.25">
      <c r="A220" s="46" t="s">
        <v>23</v>
      </c>
      <c r="B220" s="66" t="s">
        <v>593</v>
      </c>
      <c r="C220" s="48" t="s">
        <v>158</v>
      </c>
      <c r="D220" s="49">
        <v>1</v>
      </c>
      <c r="E220" s="51" t="s">
        <v>211</v>
      </c>
      <c r="F220" s="49" t="s">
        <v>24</v>
      </c>
      <c r="G220" s="49">
        <v>16.649999999999999</v>
      </c>
      <c r="H220" s="48" t="s">
        <v>9</v>
      </c>
      <c r="I220" s="49" t="s">
        <v>210</v>
      </c>
      <c r="J220" s="48" t="s">
        <v>9</v>
      </c>
      <c r="K220" s="49"/>
      <c r="L220" s="50" t="s">
        <v>356</v>
      </c>
      <c r="M220" s="50" t="s">
        <v>17</v>
      </c>
      <c r="P220" s="50">
        <v>8</v>
      </c>
      <c r="Q220" s="50">
        <f t="shared" si="27"/>
        <v>40.08</v>
      </c>
      <c r="R220" s="50">
        <v>1</v>
      </c>
      <c r="S220" s="50">
        <f t="shared" si="28"/>
        <v>4.8610000000000007</v>
      </c>
      <c r="T220" s="50">
        <v>0.2</v>
      </c>
      <c r="U220" s="50">
        <f t="shared" si="29"/>
        <v>13.79388</v>
      </c>
      <c r="V220" s="50">
        <v>0.6</v>
      </c>
      <c r="W220" s="50">
        <f t="shared" si="30"/>
        <v>1.9549000000000001</v>
      </c>
      <c r="X220" s="50">
        <v>0.05</v>
      </c>
      <c r="Y220" s="50">
        <f t="shared" si="31"/>
        <v>24.8171</v>
      </c>
      <c r="Z220" s="50">
        <v>0.7</v>
      </c>
    </row>
    <row r="221" spans="1:35" s="50" customFormat="1" ht="12" customHeight="1" x14ac:dyDescent="0.25">
      <c r="A221" s="46" t="s">
        <v>23</v>
      </c>
      <c r="B221" s="66" t="s">
        <v>593</v>
      </c>
      <c r="C221" s="48" t="s">
        <v>158</v>
      </c>
      <c r="D221" s="49">
        <v>1</v>
      </c>
      <c r="E221" s="51" t="s">
        <v>211</v>
      </c>
      <c r="F221" s="49" t="s">
        <v>24</v>
      </c>
      <c r="G221" s="49">
        <v>2.08</v>
      </c>
      <c r="H221" s="48" t="s">
        <v>9</v>
      </c>
      <c r="I221" s="49" t="s">
        <v>210</v>
      </c>
      <c r="J221" s="48" t="s">
        <v>9</v>
      </c>
      <c r="K221" s="49"/>
      <c r="L221" s="50" t="s">
        <v>357</v>
      </c>
      <c r="M221" s="50" t="s">
        <v>17</v>
      </c>
      <c r="P221" s="50">
        <v>8</v>
      </c>
      <c r="Q221" s="50">
        <f t="shared" si="27"/>
        <v>40.08</v>
      </c>
      <c r="R221" s="50">
        <v>1</v>
      </c>
      <c r="S221" s="50">
        <f t="shared" si="28"/>
        <v>4.8610000000000007</v>
      </c>
      <c r="T221" s="50">
        <v>0.2</v>
      </c>
      <c r="U221" s="50">
        <f t="shared" si="29"/>
        <v>13.79388</v>
      </c>
      <c r="V221" s="50">
        <v>0.6</v>
      </c>
      <c r="W221" s="50">
        <f t="shared" si="30"/>
        <v>1.9549000000000001</v>
      </c>
      <c r="X221" s="50">
        <v>0.05</v>
      </c>
      <c r="Y221" s="50">
        <f t="shared" si="31"/>
        <v>24.8171</v>
      </c>
      <c r="Z221" s="50">
        <v>0.7</v>
      </c>
    </row>
    <row r="222" spans="1:35" s="50" customFormat="1" ht="12" customHeight="1" x14ac:dyDescent="0.25">
      <c r="A222" s="46" t="s">
        <v>23</v>
      </c>
      <c r="B222" s="66" t="s">
        <v>593</v>
      </c>
      <c r="C222" s="48" t="s">
        <v>158</v>
      </c>
      <c r="D222" s="49">
        <v>1</v>
      </c>
      <c r="E222" s="51" t="s">
        <v>211</v>
      </c>
      <c r="F222" s="49" t="s">
        <v>24</v>
      </c>
      <c r="G222" s="49">
        <v>9.14</v>
      </c>
      <c r="H222" s="48" t="s">
        <v>9</v>
      </c>
      <c r="I222" s="49" t="s">
        <v>210</v>
      </c>
      <c r="J222" s="48" t="s">
        <v>9</v>
      </c>
      <c r="K222" s="49"/>
      <c r="L222" s="50" t="s">
        <v>358</v>
      </c>
      <c r="M222" s="50" t="s">
        <v>17</v>
      </c>
      <c r="P222" s="50">
        <v>8</v>
      </c>
      <c r="Q222" s="50">
        <f t="shared" si="27"/>
        <v>40.08</v>
      </c>
      <c r="R222" s="50">
        <v>1</v>
      </c>
      <c r="S222" s="50">
        <f t="shared" si="28"/>
        <v>4.8610000000000007</v>
      </c>
      <c r="T222" s="50">
        <v>0.2</v>
      </c>
      <c r="U222" s="50">
        <f t="shared" si="29"/>
        <v>13.79388</v>
      </c>
      <c r="V222" s="50">
        <v>0.6</v>
      </c>
      <c r="W222" s="50">
        <f t="shared" si="30"/>
        <v>1.9549000000000001</v>
      </c>
      <c r="X222" s="50">
        <v>0.05</v>
      </c>
      <c r="Y222" s="50">
        <f t="shared" si="31"/>
        <v>24.8171</v>
      </c>
      <c r="Z222" s="50">
        <v>0.7</v>
      </c>
    </row>
    <row r="223" spans="1:35" s="50" customFormat="1" ht="12" customHeight="1" x14ac:dyDescent="0.25">
      <c r="A223" s="46" t="s">
        <v>23</v>
      </c>
      <c r="B223" s="66" t="s">
        <v>593</v>
      </c>
      <c r="C223" s="48" t="s">
        <v>158</v>
      </c>
      <c r="D223" s="49">
        <v>1</v>
      </c>
      <c r="E223" s="51" t="s">
        <v>211</v>
      </c>
      <c r="F223" s="49" t="s">
        <v>24</v>
      </c>
      <c r="G223" s="49">
        <v>1.41</v>
      </c>
      <c r="H223" s="48" t="s">
        <v>9</v>
      </c>
      <c r="I223" s="49" t="s">
        <v>210</v>
      </c>
      <c r="J223" s="48" t="s">
        <v>9</v>
      </c>
      <c r="K223" s="49"/>
      <c r="L223" s="50" t="s">
        <v>359</v>
      </c>
      <c r="M223" s="50" t="s">
        <v>17</v>
      </c>
      <c r="P223" s="50">
        <v>8</v>
      </c>
      <c r="Q223" s="50">
        <f t="shared" si="27"/>
        <v>40.08</v>
      </c>
      <c r="R223" s="50">
        <v>1</v>
      </c>
      <c r="S223" s="50">
        <f t="shared" si="28"/>
        <v>4.8610000000000007</v>
      </c>
      <c r="T223" s="50">
        <v>0.2</v>
      </c>
      <c r="U223" s="50">
        <f t="shared" si="29"/>
        <v>13.79388</v>
      </c>
      <c r="V223" s="50">
        <v>0.6</v>
      </c>
      <c r="W223" s="50">
        <f t="shared" si="30"/>
        <v>1.9549000000000001</v>
      </c>
      <c r="X223" s="50">
        <v>0.05</v>
      </c>
      <c r="Y223" s="50">
        <f t="shared" si="31"/>
        <v>24.8171</v>
      </c>
      <c r="Z223" s="50">
        <v>0.7</v>
      </c>
    </row>
    <row r="224" spans="1:35" s="50" customFormat="1" ht="12" customHeight="1" x14ac:dyDescent="0.25">
      <c r="A224" s="46" t="s">
        <v>23</v>
      </c>
      <c r="B224" s="66" t="s">
        <v>593</v>
      </c>
      <c r="C224" s="48" t="s">
        <v>158</v>
      </c>
      <c r="D224" s="49">
        <v>1</v>
      </c>
      <c r="E224" s="51" t="s">
        <v>211</v>
      </c>
      <c r="F224" s="49" t="s">
        <v>24</v>
      </c>
      <c r="G224" s="49">
        <v>1.97</v>
      </c>
      <c r="H224" s="48" t="s">
        <v>9</v>
      </c>
      <c r="I224" s="49" t="s">
        <v>210</v>
      </c>
      <c r="J224" s="48" t="s">
        <v>9</v>
      </c>
      <c r="K224" s="49"/>
      <c r="L224" s="50" t="s">
        <v>360</v>
      </c>
      <c r="M224" s="50" t="s">
        <v>17</v>
      </c>
      <c r="P224" s="50">
        <v>8</v>
      </c>
      <c r="Q224" s="50">
        <f t="shared" si="27"/>
        <v>40.08</v>
      </c>
      <c r="R224" s="50">
        <v>1</v>
      </c>
      <c r="S224" s="50">
        <f t="shared" si="28"/>
        <v>4.8610000000000007</v>
      </c>
      <c r="T224" s="50">
        <v>0.2</v>
      </c>
      <c r="U224" s="50">
        <f t="shared" si="29"/>
        <v>13.79388</v>
      </c>
      <c r="V224" s="50">
        <v>0.6</v>
      </c>
      <c r="W224" s="50">
        <f t="shared" si="30"/>
        <v>1.9549000000000001</v>
      </c>
      <c r="X224" s="50">
        <v>0.05</v>
      </c>
      <c r="Y224" s="50">
        <f t="shared" si="31"/>
        <v>24.8171</v>
      </c>
      <c r="Z224" s="50">
        <v>0.7</v>
      </c>
    </row>
    <row r="225" spans="1:35" s="50" customFormat="1" ht="12" customHeight="1" x14ac:dyDescent="0.25">
      <c r="A225" s="46" t="s">
        <v>23</v>
      </c>
      <c r="B225" s="66" t="s">
        <v>593</v>
      </c>
      <c r="C225" s="48" t="s">
        <v>158</v>
      </c>
      <c r="D225" s="49">
        <v>1</v>
      </c>
      <c r="E225" s="51" t="s">
        <v>211</v>
      </c>
      <c r="F225" s="49" t="s">
        <v>24</v>
      </c>
      <c r="G225" s="49">
        <v>2.14</v>
      </c>
      <c r="H225" s="48" t="s">
        <v>9</v>
      </c>
      <c r="I225" s="49" t="s">
        <v>210</v>
      </c>
      <c r="J225" s="48" t="s">
        <v>9</v>
      </c>
      <c r="K225" s="49"/>
      <c r="L225" s="50" t="s">
        <v>361</v>
      </c>
      <c r="M225" s="50" t="s">
        <v>17</v>
      </c>
      <c r="P225" s="50">
        <v>8</v>
      </c>
      <c r="Q225" s="50">
        <f t="shared" si="27"/>
        <v>40.08</v>
      </c>
      <c r="R225" s="50">
        <v>1</v>
      </c>
      <c r="S225" s="50">
        <f t="shared" si="28"/>
        <v>4.8610000000000007</v>
      </c>
      <c r="T225" s="50">
        <v>0.2</v>
      </c>
      <c r="U225" s="50">
        <f t="shared" si="29"/>
        <v>13.79388</v>
      </c>
      <c r="V225" s="50">
        <v>0.6</v>
      </c>
      <c r="W225" s="50">
        <f t="shared" si="30"/>
        <v>1.9549000000000001</v>
      </c>
      <c r="X225" s="50">
        <v>0.05</v>
      </c>
      <c r="Y225" s="50">
        <f t="shared" si="31"/>
        <v>24.8171</v>
      </c>
      <c r="Z225" s="50">
        <v>0.7</v>
      </c>
    </row>
    <row r="226" spans="1:35" s="50" customFormat="1" ht="12" customHeight="1" x14ac:dyDescent="0.25">
      <c r="A226" s="46" t="s">
        <v>23</v>
      </c>
      <c r="B226" s="66" t="s">
        <v>593</v>
      </c>
      <c r="C226" s="48" t="s">
        <v>158</v>
      </c>
      <c r="D226" s="49">
        <v>1</v>
      </c>
      <c r="E226" s="51" t="s">
        <v>211</v>
      </c>
      <c r="F226" s="49" t="s">
        <v>24</v>
      </c>
      <c r="G226" s="49">
        <v>1.29</v>
      </c>
      <c r="H226" s="48" t="s">
        <v>9</v>
      </c>
      <c r="I226" s="49" t="s">
        <v>210</v>
      </c>
      <c r="J226" s="48" t="s">
        <v>9</v>
      </c>
      <c r="K226" s="49"/>
      <c r="L226" s="50" t="s">
        <v>362</v>
      </c>
      <c r="M226" s="50" t="s">
        <v>17</v>
      </c>
      <c r="P226" s="50">
        <v>8</v>
      </c>
      <c r="Q226" s="50">
        <f t="shared" si="27"/>
        <v>40.08</v>
      </c>
      <c r="R226" s="50">
        <v>1</v>
      </c>
      <c r="S226" s="50">
        <f t="shared" si="28"/>
        <v>4.8610000000000007</v>
      </c>
      <c r="T226" s="50">
        <v>0.2</v>
      </c>
      <c r="U226" s="50">
        <f t="shared" si="29"/>
        <v>13.79388</v>
      </c>
      <c r="V226" s="50">
        <v>0.6</v>
      </c>
      <c r="W226" s="50">
        <f t="shared" si="30"/>
        <v>1.9549000000000001</v>
      </c>
      <c r="X226" s="50">
        <v>0.05</v>
      </c>
      <c r="Y226" s="50">
        <f t="shared" si="31"/>
        <v>24.8171</v>
      </c>
      <c r="Z226" s="50">
        <v>0.7</v>
      </c>
    </row>
    <row r="227" spans="1:35" s="50" customFormat="1" ht="12" customHeight="1" x14ac:dyDescent="0.25">
      <c r="A227" s="46" t="s">
        <v>23</v>
      </c>
      <c r="B227" s="66" t="s">
        <v>593</v>
      </c>
      <c r="C227" s="48" t="s">
        <v>158</v>
      </c>
      <c r="D227" s="49">
        <v>1</v>
      </c>
      <c r="E227" s="51" t="s">
        <v>211</v>
      </c>
      <c r="F227" s="49" t="s">
        <v>24</v>
      </c>
      <c r="G227" s="49">
        <v>2.54</v>
      </c>
      <c r="H227" s="48" t="s">
        <v>9</v>
      </c>
      <c r="I227" s="49" t="s">
        <v>210</v>
      </c>
      <c r="J227" s="48" t="s">
        <v>9</v>
      </c>
      <c r="K227" s="49"/>
      <c r="L227" s="50" t="s">
        <v>363</v>
      </c>
      <c r="M227" s="50" t="s">
        <v>17</v>
      </c>
      <c r="P227" s="50">
        <v>8</v>
      </c>
      <c r="Q227" s="50">
        <f t="shared" si="27"/>
        <v>40.08</v>
      </c>
      <c r="R227" s="50">
        <v>1</v>
      </c>
      <c r="S227" s="50">
        <f t="shared" si="28"/>
        <v>4.8610000000000007</v>
      </c>
      <c r="T227" s="50">
        <v>0.2</v>
      </c>
      <c r="U227" s="50">
        <f t="shared" si="29"/>
        <v>13.79388</v>
      </c>
      <c r="V227" s="50">
        <v>0.6</v>
      </c>
      <c r="W227" s="50">
        <f t="shared" si="30"/>
        <v>1.9549000000000001</v>
      </c>
      <c r="X227" s="50">
        <v>0.05</v>
      </c>
      <c r="Y227" s="50">
        <f t="shared" si="31"/>
        <v>24.8171</v>
      </c>
      <c r="Z227" s="50">
        <v>0.7</v>
      </c>
    </row>
    <row r="228" spans="1:35" s="50" customFormat="1" ht="12" customHeight="1" x14ac:dyDescent="0.25">
      <c r="A228" s="46" t="s">
        <v>23</v>
      </c>
      <c r="B228" s="66" t="s">
        <v>593</v>
      </c>
      <c r="C228" s="48" t="s">
        <v>158</v>
      </c>
      <c r="D228" s="49">
        <v>1</v>
      </c>
      <c r="E228" s="51" t="s">
        <v>211</v>
      </c>
      <c r="F228" s="49" t="s">
        <v>24</v>
      </c>
      <c r="G228" s="49">
        <v>1.85</v>
      </c>
      <c r="H228" s="48" t="s">
        <v>9</v>
      </c>
      <c r="I228" s="49" t="s">
        <v>210</v>
      </c>
      <c r="J228" s="48" t="s">
        <v>9</v>
      </c>
      <c r="K228" s="49"/>
      <c r="L228" s="50" t="s">
        <v>364</v>
      </c>
      <c r="M228" s="50" t="s">
        <v>17</v>
      </c>
      <c r="P228" s="50">
        <v>8</v>
      </c>
      <c r="Q228" s="50">
        <f t="shared" si="27"/>
        <v>40.08</v>
      </c>
      <c r="R228" s="50">
        <v>1</v>
      </c>
      <c r="S228" s="50">
        <f t="shared" si="28"/>
        <v>4.8610000000000007</v>
      </c>
      <c r="T228" s="50">
        <v>0.2</v>
      </c>
      <c r="U228" s="50">
        <f t="shared" si="29"/>
        <v>13.79388</v>
      </c>
      <c r="V228" s="50">
        <v>0.6</v>
      </c>
      <c r="W228" s="50">
        <f t="shared" si="30"/>
        <v>1.9549000000000001</v>
      </c>
      <c r="X228" s="50">
        <v>0.05</v>
      </c>
      <c r="Y228" s="50">
        <f t="shared" si="31"/>
        <v>24.8171</v>
      </c>
      <c r="Z228" s="50">
        <v>0.7</v>
      </c>
    </row>
    <row r="229" spans="1:35" s="50" customFormat="1" ht="12" customHeight="1" x14ac:dyDescent="0.25">
      <c r="A229" s="46" t="s">
        <v>23</v>
      </c>
      <c r="B229" s="66" t="s">
        <v>593</v>
      </c>
      <c r="C229" s="48" t="s">
        <v>158</v>
      </c>
      <c r="D229" s="49">
        <v>1</v>
      </c>
      <c r="E229" s="51" t="s">
        <v>211</v>
      </c>
      <c r="F229" s="49" t="s">
        <v>24</v>
      </c>
      <c r="G229" s="49">
        <v>6.12</v>
      </c>
      <c r="H229" s="48" t="s">
        <v>9</v>
      </c>
      <c r="I229" s="49" t="s">
        <v>210</v>
      </c>
      <c r="J229" s="48" t="s">
        <v>9</v>
      </c>
      <c r="K229" s="49"/>
      <c r="L229" s="50" t="s">
        <v>365</v>
      </c>
      <c r="M229" s="50" t="s">
        <v>17</v>
      </c>
      <c r="P229" s="50">
        <v>8</v>
      </c>
      <c r="Q229" s="50">
        <f t="shared" si="27"/>
        <v>40.08</v>
      </c>
      <c r="R229" s="50">
        <v>1</v>
      </c>
      <c r="S229" s="50">
        <f t="shared" si="28"/>
        <v>4.8610000000000007</v>
      </c>
      <c r="T229" s="50">
        <v>0.2</v>
      </c>
      <c r="U229" s="50">
        <f t="shared" si="29"/>
        <v>13.79388</v>
      </c>
      <c r="V229" s="50">
        <v>0.6</v>
      </c>
      <c r="W229" s="50">
        <f t="shared" si="30"/>
        <v>1.9549000000000001</v>
      </c>
      <c r="X229" s="50">
        <v>0.05</v>
      </c>
      <c r="Y229" s="50">
        <f t="shared" si="31"/>
        <v>24.8171</v>
      </c>
      <c r="Z229" s="50">
        <v>0.7</v>
      </c>
    </row>
    <row r="230" spans="1:35" s="50" customFormat="1" ht="12" customHeight="1" x14ac:dyDescent="0.25">
      <c r="A230" s="46" t="s">
        <v>23</v>
      </c>
      <c r="B230" s="66" t="s">
        <v>593</v>
      </c>
      <c r="C230" s="48" t="s">
        <v>158</v>
      </c>
      <c r="D230" s="49">
        <v>1</v>
      </c>
      <c r="E230" s="51" t="s">
        <v>211</v>
      </c>
      <c r="F230" s="49" t="s">
        <v>24</v>
      </c>
      <c r="G230" s="49">
        <v>7.59</v>
      </c>
      <c r="H230" s="48" t="s">
        <v>9</v>
      </c>
      <c r="I230" s="49" t="s">
        <v>210</v>
      </c>
      <c r="J230" s="48" t="s">
        <v>9</v>
      </c>
      <c r="K230" s="49"/>
      <c r="L230" s="50" t="s">
        <v>366</v>
      </c>
      <c r="M230" s="50" t="s">
        <v>17</v>
      </c>
      <c r="P230" s="50">
        <v>8</v>
      </c>
      <c r="Q230" s="50">
        <f t="shared" si="27"/>
        <v>40.08</v>
      </c>
      <c r="R230" s="50">
        <v>1</v>
      </c>
      <c r="S230" s="50">
        <f t="shared" si="28"/>
        <v>4.8610000000000007</v>
      </c>
      <c r="T230" s="50">
        <v>0.2</v>
      </c>
      <c r="U230" s="50">
        <f t="shared" si="29"/>
        <v>13.79388</v>
      </c>
      <c r="V230" s="50">
        <v>0.6</v>
      </c>
      <c r="W230" s="50">
        <f t="shared" si="30"/>
        <v>1.9549000000000001</v>
      </c>
      <c r="X230" s="50">
        <v>0.05</v>
      </c>
      <c r="Y230" s="50">
        <f t="shared" si="31"/>
        <v>24.8171</v>
      </c>
      <c r="Z230" s="50">
        <v>0.7</v>
      </c>
    </row>
    <row r="231" spans="1:35" s="50" customFormat="1" ht="12" customHeight="1" x14ac:dyDescent="0.25">
      <c r="A231" s="46" t="s">
        <v>23</v>
      </c>
      <c r="B231" s="66" t="s">
        <v>593</v>
      </c>
      <c r="C231" s="48" t="s">
        <v>158</v>
      </c>
      <c r="D231" s="49">
        <v>1</v>
      </c>
      <c r="E231" s="51" t="s">
        <v>211</v>
      </c>
      <c r="F231" s="49" t="s">
        <v>24</v>
      </c>
      <c r="G231" s="49">
        <v>13.91</v>
      </c>
      <c r="H231" s="48" t="s">
        <v>9</v>
      </c>
      <c r="I231" s="49" t="s">
        <v>210</v>
      </c>
      <c r="J231" s="48" t="s">
        <v>9</v>
      </c>
      <c r="K231" s="49"/>
      <c r="L231" s="50" t="s">
        <v>367</v>
      </c>
      <c r="M231" s="50" t="s">
        <v>17</v>
      </c>
      <c r="P231" s="50">
        <v>8</v>
      </c>
      <c r="Q231" s="50">
        <f t="shared" si="27"/>
        <v>40.08</v>
      </c>
      <c r="R231" s="50">
        <v>1</v>
      </c>
      <c r="S231" s="50">
        <f t="shared" si="28"/>
        <v>4.8610000000000007</v>
      </c>
      <c r="T231" s="50">
        <v>0.2</v>
      </c>
      <c r="U231" s="50">
        <f t="shared" si="29"/>
        <v>13.79388</v>
      </c>
      <c r="V231" s="50">
        <v>0.6</v>
      </c>
      <c r="W231" s="50">
        <f t="shared" si="30"/>
        <v>1.9549000000000001</v>
      </c>
      <c r="X231" s="50">
        <v>0.05</v>
      </c>
      <c r="Y231" s="50">
        <f t="shared" si="31"/>
        <v>24.8171</v>
      </c>
      <c r="Z231" s="50">
        <v>0.7</v>
      </c>
    </row>
    <row r="232" spans="1:35" s="50" customFormat="1" ht="12" customHeight="1" x14ac:dyDescent="0.25">
      <c r="A232" s="46" t="s">
        <v>23</v>
      </c>
      <c r="B232" s="66" t="s">
        <v>594</v>
      </c>
      <c r="C232" s="48" t="s">
        <v>588</v>
      </c>
      <c r="D232" s="49">
        <v>1</v>
      </c>
      <c r="E232" s="49" t="s">
        <v>419</v>
      </c>
      <c r="F232" s="49" t="s">
        <v>24</v>
      </c>
      <c r="G232" s="49">
        <v>0.38</v>
      </c>
      <c r="H232" s="48" t="s">
        <v>9</v>
      </c>
      <c r="I232" s="49" t="s">
        <v>351</v>
      </c>
      <c r="J232" s="48" t="s">
        <v>9</v>
      </c>
      <c r="K232" s="49"/>
      <c r="M232" s="50" t="s">
        <v>17</v>
      </c>
      <c r="N232" s="50">
        <v>100</v>
      </c>
      <c r="O232" s="50">
        <v>20</v>
      </c>
      <c r="P232" s="50">
        <v>7.6</v>
      </c>
      <c r="Q232" s="50">
        <v>25</v>
      </c>
      <c r="S232" s="50">
        <v>8.3000000000000007</v>
      </c>
      <c r="U232" s="50">
        <v>18</v>
      </c>
      <c r="W232" s="50">
        <v>2.5</v>
      </c>
      <c r="Y232" s="50">
        <v>2.8</v>
      </c>
      <c r="AA232" s="50">
        <v>90</v>
      </c>
      <c r="AC232" s="50">
        <v>56</v>
      </c>
      <c r="AG232" s="50">
        <v>50</v>
      </c>
      <c r="AI232" s="50">
        <v>1</v>
      </c>
    </row>
    <row r="233" spans="1:35" s="50" customFormat="1" ht="12" customHeight="1" x14ac:dyDescent="0.25">
      <c r="A233" s="46" t="s">
        <v>23</v>
      </c>
      <c r="B233" s="66" t="s">
        <v>594</v>
      </c>
      <c r="C233" s="48" t="s">
        <v>588</v>
      </c>
      <c r="D233" s="49">
        <v>1</v>
      </c>
      <c r="E233" s="49" t="s">
        <v>419</v>
      </c>
      <c r="F233" s="49" t="s">
        <v>24</v>
      </c>
      <c r="G233" s="49">
        <v>0.15</v>
      </c>
      <c r="H233" s="48" t="s">
        <v>9</v>
      </c>
      <c r="I233" s="49" t="s">
        <v>351</v>
      </c>
      <c r="J233" s="48" t="s">
        <v>9</v>
      </c>
      <c r="K233" s="49"/>
      <c r="M233" s="50" t="s">
        <v>17</v>
      </c>
      <c r="N233" s="50">
        <v>100</v>
      </c>
      <c r="O233" s="50">
        <v>20</v>
      </c>
      <c r="P233" s="50">
        <v>7.8</v>
      </c>
      <c r="Q233" s="50">
        <v>25</v>
      </c>
      <c r="S233" s="50">
        <v>8.9</v>
      </c>
      <c r="U233" s="50">
        <v>36</v>
      </c>
      <c r="W233" s="50">
        <v>4</v>
      </c>
      <c r="Y233" s="50">
        <v>4.9000000000000004</v>
      </c>
      <c r="AA233" s="50">
        <v>96</v>
      </c>
      <c r="AC233" s="50">
        <v>123</v>
      </c>
      <c r="AG233" s="50">
        <v>100</v>
      </c>
      <c r="AI233" s="50">
        <v>0.6</v>
      </c>
    </row>
    <row r="234" spans="1:35" s="50" customFormat="1" ht="12" customHeight="1" x14ac:dyDescent="0.25">
      <c r="A234" s="46" t="s">
        <v>23</v>
      </c>
      <c r="B234" s="66" t="s">
        <v>594</v>
      </c>
      <c r="C234" s="48" t="s">
        <v>588</v>
      </c>
      <c r="D234" s="49">
        <v>1</v>
      </c>
      <c r="E234" s="49" t="s">
        <v>419</v>
      </c>
      <c r="F234" s="49" t="s">
        <v>24</v>
      </c>
      <c r="G234" s="49">
        <v>0.14000000000000001</v>
      </c>
      <c r="H234" s="48" t="s">
        <v>9</v>
      </c>
      <c r="I234" s="49" t="s">
        <v>351</v>
      </c>
      <c r="J234" s="48" t="s">
        <v>9</v>
      </c>
      <c r="K234" s="49"/>
      <c r="M234" s="50" t="s">
        <v>17</v>
      </c>
      <c r="N234" s="50">
        <v>160</v>
      </c>
      <c r="O234" s="50">
        <v>20</v>
      </c>
      <c r="P234" s="50">
        <v>7.7</v>
      </c>
      <c r="Q234" s="50">
        <v>38</v>
      </c>
      <c r="S234" s="50">
        <v>13</v>
      </c>
      <c r="U234" s="50">
        <v>35</v>
      </c>
      <c r="W234" s="50">
        <v>4.3</v>
      </c>
      <c r="Y234" s="50">
        <v>5.6</v>
      </c>
      <c r="AA234" s="50">
        <v>150</v>
      </c>
      <c r="AC234" s="50">
        <v>120</v>
      </c>
      <c r="AG234" s="50">
        <v>100</v>
      </c>
      <c r="AI234" s="50">
        <v>0.7</v>
      </c>
    </row>
    <row r="235" spans="1:35" s="50" customFormat="1" ht="12" customHeight="1" x14ac:dyDescent="0.25">
      <c r="A235" s="46" t="s">
        <v>23</v>
      </c>
      <c r="B235" s="66" t="s">
        <v>594</v>
      </c>
      <c r="C235" s="48" t="s">
        <v>588</v>
      </c>
      <c r="D235" s="49">
        <v>1</v>
      </c>
      <c r="E235" s="49" t="s">
        <v>419</v>
      </c>
      <c r="F235" s="49" t="s">
        <v>24</v>
      </c>
      <c r="G235" s="49">
        <v>0.16</v>
      </c>
      <c r="H235" s="48" t="s">
        <v>9</v>
      </c>
      <c r="I235" s="49" t="s">
        <v>351</v>
      </c>
      <c r="J235" s="48" t="s">
        <v>9</v>
      </c>
      <c r="K235" s="49"/>
      <c r="M235" s="50" t="s">
        <v>17</v>
      </c>
      <c r="N235" s="50">
        <v>300</v>
      </c>
      <c r="O235" s="50">
        <v>20</v>
      </c>
      <c r="P235" s="50">
        <v>7.8</v>
      </c>
      <c r="Q235" s="50">
        <v>72</v>
      </c>
      <c r="S235" s="50">
        <v>24</v>
      </c>
      <c r="U235" s="50">
        <v>36</v>
      </c>
      <c r="W235" s="50">
        <v>7.7</v>
      </c>
      <c r="Y235" s="50">
        <v>7</v>
      </c>
      <c r="AA235" s="50">
        <v>280</v>
      </c>
      <c r="AC235" s="50">
        <v>118</v>
      </c>
      <c r="AG235" s="50">
        <v>100</v>
      </c>
      <c r="AI235" s="50">
        <v>0.8</v>
      </c>
    </row>
    <row r="236" spans="1:35" s="50" customFormat="1" ht="12" customHeight="1" x14ac:dyDescent="0.25">
      <c r="A236" s="46" t="s">
        <v>23</v>
      </c>
      <c r="B236" s="66" t="s">
        <v>594</v>
      </c>
      <c r="C236" s="48" t="s">
        <v>588</v>
      </c>
      <c r="D236" s="49">
        <v>1</v>
      </c>
      <c r="E236" s="49" t="s">
        <v>419</v>
      </c>
      <c r="F236" s="49" t="s">
        <v>24</v>
      </c>
      <c r="G236" s="49">
        <v>0.21</v>
      </c>
      <c r="H236" s="48" t="s">
        <v>9</v>
      </c>
      <c r="I236" s="49" t="s">
        <v>351</v>
      </c>
      <c r="J236" s="48" t="s">
        <v>9</v>
      </c>
      <c r="K236" s="49"/>
      <c r="M236" s="50" t="s">
        <v>17</v>
      </c>
      <c r="N236" s="50">
        <v>200</v>
      </c>
      <c r="O236" s="50">
        <v>20</v>
      </c>
      <c r="P236" s="50">
        <v>8</v>
      </c>
      <c r="Q236" s="50">
        <v>48</v>
      </c>
      <c r="S236" s="50">
        <v>16</v>
      </c>
      <c r="U236" s="50">
        <v>71</v>
      </c>
      <c r="W236" s="50">
        <v>6.7</v>
      </c>
      <c r="Y236" s="50">
        <v>4.3</v>
      </c>
      <c r="AA236" s="50">
        <v>180</v>
      </c>
      <c r="AC236" s="50">
        <v>243</v>
      </c>
      <c r="AG236" s="50">
        <v>200</v>
      </c>
      <c r="AI236" s="50">
        <v>1.2</v>
      </c>
    </row>
    <row r="237" spans="1:35" s="50" customFormat="1" ht="12" customHeight="1" x14ac:dyDescent="0.25">
      <c r="A237" s="46" t="s">
        <v>23</v>
      </c>
      <c r="B237" s="66" t="s">
        <v>594</v>
      </c>
      <c r="C237" s="48" t="s">
        <v>588</v>
      </c>
      <c r="D237" s="49">
        <v>1</v>
      </c>
      <c r="E237" s="49" t="s">
        <v>419</v>
      </c>
      <c r="F237" s="49" t="s">
        <v>24</v>
      </c>
      <c r="G237" s="49">
        <v>0.18</v>
      </c>
      <c r="H237" s="48" t="s">
        <v>9</v>
      </c>
      <c r="I237" s="49" t="s">
        <v>351</v>
      </c>
      <c r="J237" s="48" t="s">
        <v>9</v>
      </c>
      <c r="K237" s="49"/>
      <c r="M237" s="50" t="s">
        <v>17</v>
      </c>
      <c r="N237" s="50">
        <v>320</v>
      </c>
      <c r="O237" s="50">
        <v>20</v>
      </c>
      <c r="P237" s="50">
        <v>7.9</v>
      </c>
      <c r="Q237" s="50">
        <v>77</v>
      </c>
      <c r="S237" s="50">
        <v>25</v>
      </c>
      <c r="U237" s="50">
        <v>72</v>
      </c>
      <c r="W237" s="50">
        <v>8.9</v>
      </c>
      <c r="Y237" s="50">
        <v>4.5999999999999996</v>
      </c>
      <c r="AA237" s="50">
        <v>300</v>
      </c>
      <c r="AC237" s="50">
        <v>244</v>
      </c>
      <c r="AG237" s="50">
        <v>200</v>
      </c>
      <c r="AI237" s="50">
        <v>0.7</v>
      </c>
    </row>
    <row r="238" spans="1:35" s="50" customFormat="1" ht="12" customHeight="1" x14ac:dyDescent="0.25">
      <c r="A238" s="46" t="s">
        <v>23</v>
      </c>
      <c r="B238" s="66" t="s">
        <v>594</v>
      </c>
      <c r="C238" s="48" t="s">
        <v>588</v>
      </c>
      <c r="D238" s="49">
        <v>1</v>
      </c>
      <c r="E238" s="49" t="s">
        <v>419</v>
      </c>
      <c r="F238" s="49" t="s">
        <v>24</v>
      </c>
      <c r="G238" s="49">
        <v>0.11</v>
      </c>
      <c r="H238" s="48" t="s">
        <v>9</v>
      </c>
      <c r="I238" s="49" t="s">
        <v>351</v>
      </c>
      <c r="J238" s="48" t="s">
        <v>9</v>
      </c>
      <c r="K238" s="49"/>
      <c r="M238" s="50" t="s">
        <v>17</v>
      </c>
      <c r="N238" s="50">
        <v>600</v>
      </c>
      <c r="O238" s="50">
        <v>20</v>
      </c>
      <c r="P238" s="50">
        <v>8</v>
      </c>
      <c r="Q238" s="50">
        <v>140</v>
      </c>
      <c r="S238" s="50">
        <v>48</v>
      </c>
      <c r="U238" s="50">
        <v>76</v>
      </c>
      <c r="W238" s="50">
        <v>16</v>
      </c>
      <c r="Y238" s="50">
        <v>11</v>
      </c>
      <c r="AA238" s="50">
        <v>570</v>
      </c>
      <c r="AC238" s="50">
        <v>245</v>
      </c>
      <c r="AG238" s="50">
        <v>200</v>
      </c>
      <c r="AI238" s="50">
        <v>0.6</v>
      </c>
    </row>
    <row r="239" spans="1:35" s="50" customFormat="1" ht="12" customHeight="1" x14ac:dyDescent="0.25">
      <c r="A239" s="46" t="s">
        <v>23</v>
      </c>
      <c r="B239" s="66" t="s">
        <v>594</v>
      </c>
      <c r="C239" s="48" t="s">
        <v>588</v>
      </c>
      <c r="D239" s="49">
        <v>1</v>
      </c>
      <c r="E239" s="49" t="s">
        <v>419</v>
      </c>
      <c r="F239" s="49" t="s">
        <v>24</v>
      </c>
      <c r="G239" s="49">
        <v>0.25</v>
      </c>
      <c r="H239" s="48" t="s">
        <v>9</v>
      </c>
      <c r="I239" s="49" t="s">
        <v>351</v>
      </c>
      <c r="J239" s="48" t="s">
        <v>9</v>
      </c>
      <c r="K239" s="49"/>
      <c r="M239" s="50" t="s">
        <v>17</v>
      </c>
      <c r="N239" s="50">
        <v>100</v>
      </c>
      <c r="O239" s="50">
        <v>20</v>
      </c>
      <c r="P239" s="50">
        <v>8</v>
      </c>
      <c r="Q239" s="50">
        <v>14</v>
      </c>
      <c r="S239" s="50">
        <v>13</v>
      </c>
      <c r="U239" s="50">
        <v>38</v>
      </c>
      <c r="W239" s="50">
        <v>2.6</v>
      </c>
      <c r="Y239" s="50">
        <v>4.4000000000000004</v>
      </c>
      <c r="AA239" s="50">
        <v>92</v>
      </c>
      <c r="AC239" s="50">
        <v>111</v>
      </c>
      <c r="AG239" s="50">
        <v>100</v>
      </c>
      <c r="AI239" s="50">
        <v>0.4</v>
      </c>
    </row>
    <row r="240" spans="1:35" s="50" customFormat="1" ht="12" customHeight="1" x14ac:dyDescent="0.25">
      <c r="A240" s="46" t="s">
        <v>23</v>
      </c>
      <c r="B240" s="66" t="s">
        <v>594</v>
      </c>
      <c r="C240" s="48" t="s">
        <v>588</v>
      </c>
      <c r="D240" s="49">
        <v>1</v>
      </c>
      <c r="E240" s="49" t="s">
        <v>419</v>
      </c>
      <c r="F240" s="49" t="s">
        <v>24</v>
      </c>
      <c r="G240" s="49">
        <v>0.33</v>
      </c>
      <c r="H240" s="48" t="s">
        <v>9</v>
      </c>
      <c r="I240" s="49" t="s">
        <v>351</v>
      </c>
      <c r="J240" s="48" t="s">
        <v>9</v>
      </c>
      <c r="K240" s="49"/>
      <c r="M240" s="50" t="s">
        <v>17</v>
      </c>
      <c r="N240" s="50">
        <v>100</v>
      </c>
      <c r="O240" s="50">
        <v>20</v>
      </c>
      <c r="P240" s="50">
        <v>8.1</v>
      </c>
      <c r="Q240" s="50">
        <v>14</v>
      </c>
      <c r="S240" s="50">
        <v>13</v>
      </c>
      <c r="U240" s="50">
        <v>48</v>
      </c>
      <c r="W240" s="50">
        <v>2.6</v>
      </c>
      <c r="Y240" s="50">
        <v>20</v>
      </c>
      <c r="AA240" s="50">
        <v>91</v>
      </c>
      <c r="AC240" s="50">
        <v>113</v>
      </c>
      <c r="AG240" s="50">
        <v>100</v>
      </c>
      <c r="AI240" s="50">
        <v>0.9</v>
      </c>
    </row>
    <row r="241" spans="1:35" s="50" customFormat="1" ht="12" customHeight="1" x14ac:dyDescent="0.25">
      <c r="A241" s="46" t="s">
        <v>23</v>
      </c>
      <c r="B241" s="66" t="s">
        <v>594</v>
      </c>
      <c r="C241" s="48" t="s">
        <v>588</v>
      </c>
      <c r="D241" s="49">
        <v>1</v>
      </c>
      <c r="E241" s="49" t="s">
        <v>419</v>
      </c>
      <c r="F241" s="49" t="s">
        <v>24</v>
      </c>
      <c r="G241" s="49">
        <v>1.62</v>
      </c>
      <c r="H241" s="48" t="s">
        <v>9</v>
      </c>
      <c r="I241" s="49" t="s">
        <v>351</v>
      </c>
      <c r="J241" s="48" t="s">
        <v>9</v>
      </c>
      <c r="K241" s="49"/>
      <c r="M241" s="50" t="s">
        <v>17</v>
      </c>
      <c r="N241" s="50">
        <v>100</v>
      </c>
      <c r="O241" s="50">
        <v>20</v>
      </c>
      <c r="P241" s="50">
        <v>8.1</v>
      </c>
      <c r="Q241" s="50">
        <v>14</v>
      </c>
      <c r="S241" s="50">
        <v>13</v>
      </c>
      <c r="U241" s="50">
        <v>150</v>
      </c>
      <c r="W241" s="50">
        <v>3.5</v>
      </c>
      <c r="Y241" s="50">
        <v>291</v>
      </c>
      <c r="AA241" s="50">
        <v>91</v>
      </c>
      <c r="AC241" s="50">
        <v>117</v>
      </c>
      <c r="AG241" s="50">
        <v>100</v>
      </c>
      <c r="AI241" s="50">
        <v>0.5</v>
      </c>
    </row>
    <row r="242" spans="1:35" s="50" customFormat="1" ht="12" customHeight="1" x14ac:dyDescent="0.25">
      <c r="A242" s="46" t="s">
        <v>23</v>
      </c>
      <c r="B242" s="66" t="s">
        <v>594</v>
      </c>
      <c r="C242" s="48" t="s">
        <v>588</v>
      </c>
      <c r="D242" s="49">
        <v>1</v>
      </c>
      <c r="E242" s="49" t="s">
        <v>419</v>
      </c>
      <c r="F242" s="49" t="s">
        <v>24</v>
      </c>
      <c r="G242" s="49">
        <v>0.52</v>
      </c>
      <c r="H242" s="48" t="s">
        <v>9</v>
      </c>
      <c r="I242" s="49" t="s">
        <v>351</v>
      </c>
      <c r="J242" s="48" t="s">
        <v>9</v>
      </c>
      <c r="K242" s="49"/>
      <c r="M242" s="50" t="s">
        <v>17</v>
      </c>
      <c r="N242" s="50">
        <v>100</v>
      </c>
      <c r="O242" s="50">
        <v>20</v>
      </c>
      <c r="P242" s="50">
        <v>8.1</v>
      </c>
      <c r="Q242" s="50">
        <v>14</v>
      </c>
      <c r="S242" s="50">
        <v>13</v>
      </c>
      <c r="U242" s="50">
        <v>39</v>
      </c>
      <c r="W242" s="50">
        <v>2.7</v>
      </c>
      <c r="Y242" s="50">
        <v>3</v>
      </c>
      <c r="AA242" s="50">
        <v>90</v>
      </c>
      <c r="AC242" s="50">
        <v>120</v>
      </c>
      <c r="AG242" s="50">
        <v>100</v>
      </c>
      <c r="AI242" s="50">
        <v>0.9</v>
      </c>
    </row>
    <row r="243" spans="1:35" s="50" customFormat="1" ht="12" customHeight="1" x14ac:dyDescent="0.25">
      <c r="A243" s="46" t="s">
        <v>23</v>
      </c>
      <c r="B243" s="66" t="s">
        <v>594</v>
      </c>
      <c r="C243" s="48" t="s">
        <v>588</v>
      </c>
      <c r="D243" s="49">
        <v>1</v>
      </c>
      <c r="E243" s="49" t="s">
        <v>419</v>
      </c>
      <c r="F243" s="49" t="s">
        <v>24</v>
      </c>
      <c r="G243" s="49">
        <v>0.5</v>
      </c>
      <c r="H243" s="48" t="s">
        <v>9</v>
      </c>
      <c r="I243" s="49" t="s">
        <v>351</v>
      </c>
      <c r="J243" s="48" t="s">
        <v>9</v>
      </c>
      <c r="K243" s="49"/>
      <c r="M243" s="50" t="s">
        <v>17</v>
      </c>
      <c r="N243" s="50">
        <v>100</v>
      </c>
      <c r="O243" s="50">
        <v>20</v>
      </c>
      <c r="P243" s="50">
        <v>8.1</v>
      </c>
      <c r="Q243" s="50">
        <v>14</v>
      </c>
      <c r="S243" s="50">
        <v>13</v>
      </c>
      <c r="U243" s="50">
        <v>49</v>
      </c>
      <c r="W243" s="50">
        <v>2.9</v>
      </c>
      <c r="Y243" s="50">
        <v>3.2</v>
      </c>
      <c r="AA243" s="50">
        <v>110</v>
      </c>
      <c r="AC243" s="50">
        <v>121</v>
      </c>
      <c r="AG243" s="50">
        <v>100</v>
      </c>
      <c r="AI243" s="50">
        <v>0.6</v>
      </c>
    </row>
    <row r="244" spans="1:35" s="50" customFormat="1" ht="12" customHeight="1" x14ac:dyDescent="0.25">
      <c r="A244" s="46" t="s">
        <v>23</v>
      </c>
      <c r="B244" s="66" t="s">
        <v>594</v>
      </c>
      <c r="C244" s="48" t="s">
        <v>588</v>
      </c>
      <c r="D244" s="49">
        <v>1</v>
      </c>
      <c r="E244" s="49" t="s">
        <v>419</v>
      </c>
      <c r="F244" s="49" t="s">
        <v>24</v>
      </c>
      <c r="G244" s="49">
        <v>0.69</v>
      </c>
      <c r="H244" s="48" t="s">
        <v>9</v>
      </c>
      <c r="I244" s="49" t="s">
        <v>351</v>
      </c>
      <c r="J244" s="48" t="s">
        <v>9</v>
      </c>
      <c r="K244" s="49"/>
      <c r="M244" s="50" t="s">
        <v>17</v>
      </c>
      <c r="N244" s="50">
        <v>100</v>
      </c>
      <c r="O244" s="50">
        <v>20</v>
      </c>
      <c r="P244" s="50">
        <v>8.1</v>
      </c>
      <c r="Q244" s="50">
        <v>14</v>
      </c>
      <c r="S244" s="50">
        <v>12</v>
      </c>
      <c r="U244" s="50">
        <v>160</v>
      </c>
      <c r="W244" s="50">
        <v>3.7</v>
      </c>
      <c r="Y244" s="50">
        <v>2.5</v>
      </c>
      <c r="AA244" s="50">
        <v>480</v>
      </c>
      <c r="AC244" s="50">
        <v>121</v>
      </c>
      <c r="AG244" s="50">
        <v>100</v>
      </c>
      <c r="AI244" s="50">
        <v>0.5</v>
      </c>
    </row>
    <row r="245" spans="1:35" s="50" customFormat="1" ht="12" customHeight="1" x14ac:dyDescent="0.25">
      <c r="A245" s="46" t="s">
        <v>23</v>
      </c>
      <c r="B245" s="66" t="s">
        <v>594</v>
      </c>
      <c r="C245" s="48" t="s">
        <v>588</v>
      </c>
      <c r="D245" s="49">
        <v>1</v>
      </c>
      <c r="E245" s="49" t="s">
        <v>419</v>
      </c>
      <c r="F245" s="49" t="s">
        <v>24</v>
      </c>
      <c r="G245" s="49">
        <v>0.2</v>
      </c>
      <c r="H245" s="48" t="s">
        <v>9</v>
      </c>
      <c r="I245" s="49" t="s">
        <v>351</v>
      </c>
      <c r="J245" s="48" t="s">
        <v>9</v>
      </c>
      <c r="K245" s="49"/>
      <c r="M245" s="50" t="s">
        <v>17</v>
      </c>
      <c r="N245" s="50">
        <v>100</v>
      </c>
      <c r="O245" s="50">
        <v>20</v>
      </c>
      <c r="P245" s="50">
        <v>7.1</v>
      </c>
      <c r="Q245" s="50">
        <v>13</v>
      </c>
      <c r="S245" s="50">
        <v>4.2</v>
      </c>
      <c r="U245" s="50">
        <v>2.5</v>
      </c>
      <c r="W245" s="50">
        <v>1.4</v>
      </c>
      <c r="Y245" s="50">
        <v>2.2999999999999998</v>
      </c>
      <c r="AA245" s="50">
        <v>48</v>
      </c>
      <c r="AC245" s="50">
        <v>8.5</v>
      </c>
      <c r="AG245" s="50">
        <v>100</v>
      </c>
      <c r="AI245" s="50">
        <v>0.5</v>
      </c>
    </row>
    <row r="246" spans="1:35" s="50" customFormat="1" ht="12" customHeight="1" x14ac:dyDescent="0.25">
      <c r="A246" s="46" t="s">
        <v>23</v>
      </c>
      <c r="B246" s="66" t="s">
        <v>594</v>
      </c>
      <c r="C246" s="48" t="s">
        <v>588</v>
      </c>
      <c r="D246" s="49">
        <v>1</v>
      </c>
      <c r="E246" s="49" t="s">
        <v>419</v>
      </c>
      <c r="F246" s="49" t="s">
        <v>24</v>
      </c>
      <c r="G246" s="49">
        <v>0.3</v>
      </c>
      <c r="H246" s="48" t="s">
        <v>9</v>
      </c>
      <c r="I246" s="49" t="s">
        <v>351</v>
      </c>
      <c r="J246" s="48" t="s">
        <v>9</v>
      </c>
      <c r="K246" s="49"/>
      <c r="M246" s="50" t="s">
        <v>17</v>
      </c>
      <c r="N246" s="50">
        <v>100</v>
      </c>
      <c r="O246" s="50">
        <v>20</v>
      </c>
      <c r="P246" s="50">
        <v>7.7</v>
      </c>
      <c r="Q246" s="50">
        <v>13</v>
      </c>
      <c r="S246" s="50">
        <v>4</v>
      </c>
      <c r="U246" s="50">
        <v>9</v>
      </c>
      <c r="W246" s="50">
        <v>1.4</v>
      </c>
      <c r="Y246" s="50">
        <v>2.2000000000000002</v>
      </c>
      <c r="AA246" s="50">
        <v>48</v>
      </c>
      <c r="AC246" s="50">
        <v>29</v>
      </c>
      <c r="AG246" s="50">
        <v>100</v>
      </c>
      <c r="AI246" s="50">
        <v>0.5</v>
      </c>
    </row>
    <row r="247" spans="1:35" s="50" customFormat="1" ht="12" customHeight="1" x14ac:dyDescent="0.25">
      <c r="A247" s="46" t="s">
        <v>23</v>
      </c>
      <c r="B247" s="66" t="s">
        <v>594</v>
      </c>
      <c r="C247" s="48" t="s">
        <v>588</v>
      </c>
      <c r="D247" s="49">
        <v>1</v>
      </c>
      <c r="E247" s="49" t="s">
        <v>419</v>
      </c>
      <c r="F247" s="49" t="s">
        <v>24</v>
      </c>
      <c r="G247" s="49">
        <v>0.33</v>
      </c>
      <c r="H247" s="48" t="s">
        <v>9</v>
      </c>
      <c r="I247" s="49" t="s">
        <v>351</v>
      </c>
      <c r="J247" s="48" t="s">
        <v>9</v>
      </c>
      <c r="K247" s="49"/>
      <c r="M247" s="50" t="s">
        <v>17</v>
      </c>
      <c r="N247" s="50">
        <v>100</v>
      </c>
      <c r="O247" s="50">
        <v>20</v>
      </c>
      <c r="P247" s="50">
        <v>8.1999999999999993</v>
      </c>
      <c r="Q247" s="50">
        <v>12</v>
      </c>
      <c r="S247" s="50">
        <v>4.2</v>
      </c>
      <c r="U247" s="50">
        <v>21</v>
      </c>
      <c r="W247" s="50">
        <v>1.7</v>
      </c>
      <c r="Y247" s="50">
        <v>1.9</v>
      </c>
      <c r="AA247" s="50">
        <v>48</v>
      </c>
      <c r="AC247" s="50">
        <v>70</v>
      </c>
      <c r="AG247" s="50">
        <v>100</v>
      </c>
      <c r="AI247" s="50">
        <v>0.5</v>
      </c>
    </row>
    <row r="248" spans="1:35" s="50" customFormat="1" ht="12" customHeight="1" x14ac:dyDescent="0.25">
      <c r="A248" s="46" t="s">
        <v>23</v>
      </c>
      <c r="B248" s="66" t="s">
        <v>594</v>
      </c>
      <c r="C248" s="48" t="s">
        <v>588</v>
      </c>
      <c r="D248" s="49">
        <v>1</v>
      </c>
      <c r="E248" s="49" t="s">
        <v>419</v>
      </c>
      <c r="F248" s="49" t="s">
        <v>24</v>
      </c>
      <c r="G248" s="49">
        <v>0.42</v>
      </c>
      <c r="H248" s="48" t="s">
        <v>9</v>
      </c>
      <c r="I248" s="49" t="s">
        <v>351</v>
      </c>
      <c r="J248" s="48" t="s">
        <v>9</v>
      </c>
      <c r="K248" s="49"/>
      <c r="M248" s="50" t="s">
        <v>17</v>
      </c>
      <c r="N248" s="50">
        <v>100</v>
      </c>
      <c r="O248" s="50">
        <v>20</v>
      </c>
      <c r="P248" s="50">
        <v>8.3000000000000007</v>
      </c>
      <c r="Q248" s="50">
        <v>25</v>
      </c>
      <c r="S248" s="50">
        <v>8.3000000000000007</v>
      </c>
      <c r="U248" s="50">
        <v>43</v>
      </c>
      <c r="W248" s="50">
        <v>2.6</v>
      </c>
      <c r="Y248" s="50">
        <v>5</v>
      </c>
      <c r="AA248" s="50">
        <v>88</v>
      </c>
      <c r="AC248" s="50">
        <v>116</v>
      </c>
      <c r="AG248" s="50">
        <v>100</v>
      </c>
      <c r="AI248" s="50">
        <v>2</v>
      </c>
    </row>
    <row r="249" spans="1:35" s="50" customFormat="1" ht="12" customHeight="1" x14ac:dyDescent="0.25">
      <c r="A249" s="46" t="s">
        <v>23</v>
      </c>
      <c r="B249" s="66" t="s">
        <v>594</v>
      </c>
      <c r="C249" s="48" t="s">
        <v>588</v>
      </c>
      <c r="D249" s="49">
        <v>1</v>
      </c>
      <c r="E249" s="49" t="s">
        <v>419</v>
      </c>
      <c r="F249" s="49" t="s">
        <v>24</v>
      </c>
      <c r="G249" s="49">
        <v>0.25</v>
      </c>
      <c r="H249" s="48" t="s">
        <v>9</v>
      </c>
      <c r="I249" s="49" t="s">
        <v>351</v>
      </c>
      <c r="J249" s="48" t="s">
        <v>9</v>
      </c>
      <c r="K249" s="49"/>
      <c r="M249" s="50" t="s">
        <v>17</v>
      </c>
      <c r="N249" s="50">
        <v>100</v>
      </c>
      <c r="O249" s="50">
        <v>20</v>
      </c>
      <c r="P249" s="50">
        <v>7.5</v>
      </c>
      <c r="Q249" s="50">
        <v>25</v>
      </c>
      <c r="S249" s="50">
        <v>8.3000000000000007</v>
      </c>
      <c r="U249" s="50">
        <v>43</v>
      </c>
      <c r="W249" s="50">
        <v>2.6</v>
      </c>
      <c r="Y249" s="50">
        <v>5</v>
      </c>
      <c r="AA249" s="50">
        <v>88</v>
      </c>
      <c r="AG249" s="50">
        <v>100</v>
      </c>
      <c r="AI249" s="50">
        <v>2</v>
      </c>
    </row>
    <row r="250" spans="1:35" s="50" customFormat="1" ht="12" customHeight="1" x14ac:dyDescent="0.25">
      <c r="A250" s="46" t="s">
        <v>23</v>
      </c>
      <c r="B250" s="66" t="s">
        <v>594</v>
      </c>
      <c r="C250" s="48" t="s">
        <v>588</v>
      </c>
      <c r="D250" s="49">
        <v>1</v>
      </c>
      <c r="E250" s="49" t="s">
        <v>419</v>
      </c>
      <c r="F250" s="49" t="s">
        <v>24</v>
      </c>
      <c r="G250" s="49">
        <v>0.18</v>
      </c>
      <c r="H250" s="48" t="s">
        <v>9</v>
      </c>
      <c r="I250" s="49" t="s">
        <v>351</v>
      </c>
      <c r="J250" s="48" t="s">
        <v>9</v>
      </c>
      <c r="K250" s="49"/>
      <c r="M250" s="50" t="s">
        <v>17</v>
      </c>
      <c r="N250" s="50">
        <v>100</v>
      </c>
      <c r="O250" s="50">
        <v>20</v>
      </c>
      <c r="P250" s="50">
        <v>8.3000000000000007</v>
      </c>
      <c r="Q250" s="50">
        <v>23</v>
      </c>
      <c r="S250" s="50">
        <v>7.8</v>
      </c>
      <c r="U250" s="50">
        <v>80</v>
      </c>
      <c r="W250" s="50">
        <v>2.6</v>
      </c>
      <c r="Y250" s="50">
        <v>2.1</v>
      </c>
      <c r="AA250" s="50">
        <v>96</v>
      </c>
      <c r="AC250" s="50">
        <v>229</v>
      </c>
      <c r="AG250" s="50">
        <v>200</v>
      </c>
      <c r="AI250" s="50">
        <v>1.1000000000000001</v>
      </c>
    </row>
    <row r="251" spans="1:35" s="50" customFormat="1" ht="12" customHeight="1" x14ac:dyDescent="0.25">
      <c r="A251" s="46" t="s">
        <v>23</v>
      </c>
      <c r="B251" s="66" t="s">
        <v>594</v>
      </c>
      <c r="C251" s="48" t="s">
        <v>588</v>
      </c>
      <c r="D251" s="49">
        <v>1</v>
      </c>
      <c r="E251" s="49" t="s">
        <v>419</v>
      </c>
      <c r="F251" s="49" t="s">
        <v>24</v>
      </c>
      <c r="G251" s="49">
        <v>0.45</v>
      </c>
      <c r="H251" s="48" t="s">
        <v>9</v>
      </c>
      <c r="I251" s="49" t="s">
        <v>351</v>
      </c>
      <c r="J251" s="48" t="s">
        <v>9</v>
      </c>
      <c r="K251" s="49"/>
      <c r="M251" s="50" t="s">
        <v>17</v>
      </c>
      <c r="N251" s="50">
        <v>100</v>
      </c>
      <c r="O251" s="50">
        <v>20</v>
      </c>
      <c r="P251" s="50">
        <v>7.2</v>
      </c>
      <c r="Q251" s="50">
        <v>23</v>
      </c>
      <c r="S251" s="50">
        <v>7.8</v>
      </c>
      <c r="U251" s="50">
        <v>80</v>
      </c>
      <c r="W251" s="50">
        <v>2.6</v>
      </c>
      <c r="Y251" s="50">
        <v>2.1</v>
      </c>
      <c r="AA251" s="50">
        <v>96</v>
      </c>
      <c r="AG251" s="50">
        <v>200</v>
      </c>
      <c r="AI251" s="50">
        <v>1.1000000000000001</v>
      </c>
    </row>
    <row r="252" spans="1:35" s="50" customFormat="1" ht="12" customHeight="1" x14ac:dyDescent="0.25">
      <c r="A252" s="46" t="s">
        <v>23</v>
      </c>
      <c r="B252" s="66" t="s">
        <v>594</v>
      </c>
      <c r="C252" s="48" t="s">
        <v>588</v>
      </c>
      <c r="D252" s="49">
        <v>1</v>
      </c>
      <c r="E252" s="49" t="s">
        <v>419</v>
      </c>
      <c r="F252" s="49" t="s">
        <v>24</v>
      </c>
      <c r="G252" s="49">
        <v>0.57999999999999996</v>
      </c>
      <c r="H252" s="48" t="s">
        <v>9</v>
      </c>
      <c r="I252" s="49" t="s">
        <v>351</v>
      </c>
      <c r="J252" s="48" t="s">
        <v>9</v>
      </c>
      <c r="K252" s="49"/>
      <c r="M252" s="50" t="s">
        <v>17</v>
      </c>
      <c r="N252" s="50">
        <v>194</v>
      </c>
      <c r="O252" s="50">
        <v>20</v>
      </c>
      <c r="P252" s="50">
        <v>7.9</v>
      </c>
      <c r="Q252" s="50">
        <v>51</v>
      </c>
      <c r="S252" s="50">
        <v>17</v>
      </c>
      <c r="U252" s="50">
        <v>100</v>
      </c>
      <c r="W252" s="50">
        <v>7.2</v>
      </c>
      <c r="Y252" s="50">
        <v>142</v>
      </c>
      <c r="AA252" s="50">
        <v>180</v>
      </c>
      <c r="AC252" s="50">
        <v>58</v>
      </c>
      <c r="AG252" s="50">
        <v>54</v>
      </c>
      <c r="AI252" s="50">
        <v>1.6</v>
      </c>
    </row>
    <row r="253" spans="1:35" s="50" customFormat="1" ht="12" customHeight="1" x14ac:dyDescent="0.25">
      <c r="A253" s="46" t="s">
        <v>23</v>
      </c>
      <c r="B253" s="66" t="s">
        <v>594</v>
      </c>
      <c r="C253" s="48" t="s">
        <v>588</v>
      </c>
      <c r="D253" s="49">
        <v>1</v>
      </c>
      <c r="E253" s="49" t="s">
        <v>419</v>
      </c>
      <c r="F253" s="49" t="s">
        <v>24</v>
      </c>
      <c r="G253" s="49" t="s">
        <v>589</v>
      </c>
      <c r="H253" s="48" t="s">
        <v>9</v>
      </c>
      <c r="I253" s="49" t="s">
        <v>351</v>
      </c>
      <c r="J253" s="48" t="s">
        <v>9</v>
      </c>
      <c r="K253" s="49"/>
      <c r="M253" s="50" t="s">
        <v>17</v>
      </c>
      <c r="N253" s="50">
        <v>194</v>
      </c>
      <c r="O253" s="50">
        <v>20</v>
      </c>
      <c r="P253" s="50">
        <v>7.8</v>
      </c>
      <c r="Q253" s="50">
        <v>55</v>
      </c>
      <c r="S253" s="50">
        <v>17</v>
      </c>
      <c r="U253" s="50">
        <v>140</v>
      </c>
      <c r="W253" s="50">
        <v>11</v>
      </c>
      <c r="Y253" s="50">
        <v>247</v>
      </c>
      <c r="AA253" s="50">
        <v>130</v>
      </c>
      <c r="AC253" s="50">
        <v>65</v>
      </c>
      <c r="AG253" s="50">
        <v>54</v>
      </c>
      <c r="AI253" s="50">
        <v>3.5</v>
      </c>
    </row>
    <row r="254" spans="1:35" s="50" customFormat="1" ht="12" customHeight="1" x14ac:dyDescent="0.25">
      <c r="A254" s="46" t="s">
        <v>23</v>
      </c>
      <c r="B254" s="66" t="s">
        <v>594</v>
      </c>
      <c r="C254" s="48" t="s">
        <v>588</v>
      </c>
      <c r="D254" s="49">
        <v>1</v>
      </c>
      <c r="E254" s="49" t="s">
        <v>419</v>
      </c>
      <c r="F254" s="49" t="s">
        <v>24</v>
      </c>
      <c r="G254" s="49">
        <v>4.68</v>
      </c>
      <c r="H254" s="48" t="s">
        <v>9</v>
      </c>
      <c r="I254" s="49" t="s">
        <v>351</v>
      </c>
      <c r="J254" s="48" t="s">
        <v>9</v>
      </c>
      <c r="K254" s="49"/>
      <c r="M254" s="50" t="s">
        <v>17</v>
      </c>
      <c r="N254" s="50">
        <v>194</v>
      </c>
      <c r="O254" s="50">
        <v>20</v>
      </c>
      <c r="P254" s="50">
        <v>7.5</v>
      </c>
      <c r="Q254" s="50">
        <v>54</v>
      </c>
      <c r="S254" s="50">
        <v>14</v>
      </c>
      <c r="U254" s="50">
        <v>130</v>
      </c>
      <c r="W254" s="50">
        <v>14</v>
      </c>
      <c r="Y254" s="50">
        <v>254</v>
      </c>
      <c r="AA254" s="50">
        <v>60</v>
      </c>
      <c r="AC254" s="50">
        <v>63</v>
      </c>
      <c r="AG254" s="50">
        <v>54</v>
      </c>
      <c r="AI254" s="50">
        <v>6.9</v>
      </c>
    </row>
    <row r="255" spans="1:35" s="50" customFormat="1" ht="12" customHeight="1" x14ac:dyDescent="0.25">
      <c r="A255" s="46" t="s">
        <v>23</v>
      </c>
      <c r="B255" s="66" t="s">
        <v>594</v>
      </c>
      <c r="C255" s="48" t="s">
        <v>588</v>
      </c>
      <c r="D255" s="49">
        <v>1</v>
      </c>
      <c r="E255" s="49" t="s">
        <v>419</v>
      </c>
      <c r="F255" s="49" t="s">
        <v>24</v>
      </c>
      <c r="G255" s="49">
        <v>5.39</v>
      </c>
      <c r="H255" s="48" t="s">
        <v>9</v>
      </c>
      <c r="I255" s="49" t="s">
        <v>351</v>
      </c>
      <c r="J255" s="48" t="s">
        <v>9</v>
      </c>
      <c r="K255" s="49"/>
      <c r="M255" s="50" t="s">
        <v>17</v>
      </c>
      <c r="N255" s="50">
        <v>194</v>
      </c>
      <c r="O255" s="50">
        <v>20</v>
      </c>
      <c r="P255" s="50">
        <v>7.9</v>
      </c>
      <c r="Q255" s="50">
        <v>92</v>
      </c>
      <c r="S255" s="50">
        <v>24</v>
      </c>
      <c r="U255" s="50">
        <v>110</v>
      </c>
      <c r="W255" s="50">
        <v>22</v>
      </c>
      <c r="Y255" s="50">
        <v>241</v>
      </c>
      <c r="AA255" s="50">
        <v>100</v>
      </c>
      <c r="AC255" s="50">
        <v>104</v>
      </c>
      <c r="AG255" s="50">
        <v>54</v>
      </c>
      <c r="AI255" s="50">
        <v>10.5</v>
      </c>
    </row>
    <row r="256" spans="1:35" s="50" customFormat="1" ht="12" customHeight="1" x14ac:dyDescent="0.25">
      <c r="A256" s="46" t="s">
        <v>23</v>
      </c>
      <c r="B256" s="66" t="s">
        <v>594</v>
      </c>
      <c r="C256" s="48" t="s">
        <v>588</v>
      </c>
      <c r="D256" s="49">
        <v>1</v>
      </c>
      <c r="E256" s="49" t="s">
        <v>419</v>
      </c>
      <c r="F256" s="49" t="s">
        <v>24</v>
      </c>
      <c r="G256" s="49">
        <v>0.25</v>
      </c>
      <c r="H256" s="48" t="s">
        <v>9</v>
      </c>
      <c r="I256" s="49" t="s">
        <v>351</v>
      </c>
      <c r="J256" s="48" t="s">
        <v>9</v>
      </c>
      <c r="K256" s="49"/>
      <c r="M256" s="50" t="s">
        <v>17</v>
      </c>
      <c r="N256" s="50">
        <v>90</v>
      </c>
      <c r="O256" s="50">
        <v>20</v>
      </c>
      <c r="Q256" s="50">
        <v>26</v>
      </c>
      <c r="S256" s="50">
        <v>6.8</v>
      </c>
      <c r="U256" s="50">
        <v>17</v>
      </c>
      <c r="W256" s="50">
        <v>1.2</v>
      </c>
      <c r="Y256" s="50">
        <v>1.3</v>
      </c>
      <c r="AA256" s="50">
        <v>59</v>
      </c>
      <c r="AC256" s="50">
        <v>74</v>
      </c>
      <c r="AG256" s="50">
        <v>60</v>
      </c>
      <c r="AI256" s="50">
        <v>3.9</v>
      </c>
    </row>
    <row r="257" spans="1:38" s="50" customFormat="1" ht="12" customHeight="1" x14ac:dyDescent="0.25">
      <c r="A257" s="46" t="s">
        <v>23</v>
      </c>
      <c r="B257" s="66" t="s">
        <v>594</v>
      </c>
      <c r="C257" s="48" t="s">
        <v>588</v>
      </c>
      <c r="D257" s="49">
        <v>1</v>
      </c>
      <c r="E257" s="49" t="s">
        <v>419</v>
      </c>
      <c r="F257" s="49" t="s">
        <v>24</v>
      </c>
      <c r="G257" s="49">
        <v>0.56999999999999995</v>
      </c>
      <c r="H257" s="48" t="s">
        <v>9</v>
      </c>
      <c r="I257" s="49" t="s">
        <v>351</v>
      </c>
      <c r="J257" s="48" t="s">
        <v>9</v>
      </c>
      <c r="K257" s="49"/>
      <c r="M257" s="50" t="s">
        <v>17</v>
      </c>
      <c r="N257" s="50">
        <v>90</v>
      </c>
      <c r="O257" s="50">
        <v>20</v>
      </c>
      <c r="Q257" s="50">
        <v>24</v>
      </c>
      <c r="S257" s="50">
        <v>6.3</v>
      </c>
      <c r="U257" s="50">
        <v>17</v>
      </c>
      <c r="W257" s="50" t="s">
        <v>590</v>
      </c>
      <c r="Y257" s="50">
        <v>1.4</v>
      </c>
      <c r="AA257" s="50">
        <v>66</v>
      </c>
      <c r="AC257" s="50">
        <v>80</v>
      </c>
      <c r="AG257" s="50">
        <v>60</v>
      </c>
      <c r="AI257" s="50">
        <v>2.6</v>
      </c>
    </row>
    <row r="258" spans="1:38" s="28" customFormat="1" ht="12" customHeight="1" x14ac:dyDescent="0.25">
      <c r="A258" s="34" t="s">
        <v>23</v>
      </c>
      <c r="B258" s="29" t="s">
        <v>329</v>
      </c>
      <c r="C258" s="35" t="s">
        <v>158</v>
      </c>
      <c r="D258" s="36">
        <v>1</v>
      </c>
      <c r="E258" s="36" t="s">
        <v>118</v>
      </c>
      <c r="F258" s="36" t="s">
        <v>11</v>
      </c>
      <c r="G258" s="36">
        <v>0.92</v>
      </c>
      <c r="H258" s="36"/>
      <c r="I258" s="36" t="s">
        <v>185</v>
      </c>
      <c r="J258" s="35" t="s">
        <v>9</v>
      </c>
      <c r="K258" s="36" t="s">
        <v>518</v>
      </c>
      <c r="L258" s="28" t="s">
        <v>77</v>
      </c>
      <c r="M258" s="28" t="s">
        <v>17</v>
      </c>
      <c r="N258" s="28" t="s">
        <v>191</v>
      </c>
      <c r="O258" s="28">
        <v>20</v>
      </c>
      <c r="P258" s="28" t="s">
        <v>189</v>
      </c>
      <c r="AG258" s="28" t="s">
        <v>193</v>
      </c>
    </row>
    <row r="259" spans="1:38" s="28" customFormat="1" ht="12" customHeight="1" x14ac:dyDescent="0.25">
      <c r="A259" s="34" t="s">
        <v>23</v>
      </c>
      <c r="B259" s="29" t="s">
        <v>329</v>
      </c>
      <c r="C259" s="35" t="s">
        <v>158</v>
      </c>
      <c r="D259" s="36">
        <v>1</v>
      </c>
      <c r="E259" s="36" t="s">
        <v>118</v>
      </c>
      <c r="F259" s="36" t="s">
        <v>76</v>
      </c>
      <c r="G259" s="36">
        <v>0.92</v>
      </c>
      <c r="H259" s="36"/>
      <c r="I259" s="36" t="s">
        <v>185</v>
      </c>
      <c r="J259" s="35" t="s">
        <v>9</v>
      </c>
      <c r="K259" s="36" t="s">
        <v>518</v>
      </c>
      <c r="L259" s="28" t="s">
        <v>77</v>
      </c>
      <c r="M259" s="28" t="s">
        <v>17</v>
      </c>
      <c r="N259" s="28" t="s">
        <v>191</v>
      </c>
      <c r="O259" s="28">
        <v>20</v>
      </c>
      <c r="P259" s="28" t="s">
        <v>189</v>
      </c>
      <c r="AG259" s="28" t="s">
        <v>193</v>
      </c>
    </row>
    <row r="260" spans="1:38" s="28" customFormat="1" ht="12" customHeight="1" x14ac:dyDescent="0.25">
      <c r="A260" s="34" t="s">
        <v>23</v>
      </c>
      <c r="B260" s="28" t="s">
        <v>329</v>
      </c>
      <c r="C260" s="35" t="s">
        <v>158</v>
      </c>
      <c r="D260" s="36">
        <v>1</v>
      </c>
      <c r="E260" s="36" t="s">
        <v>118</v>
      </c>
      <c r="F260" s="36" t="s">
        <v>24</v>
      </c>
      <c r="G260" s="36">
        <v>0.14000000000000001</v>
      </c>
      <c r="H260" s="36"/>
      <c r="I260" s="36" t="s">
        <v>351</v>
      </c>
      <c r="J260" s="36" t="s">
        <v>9</v>
      </c>
      <c r="K260" s="36" t="s">
        <v>586</v>
      </c>
      <c r="M260" s="28" t="s">
        <v>17</v>
      </c>
      <c r="N260" s="38">
        <v>600</v>
      </c>
      <c r="O260" s="28">
        <v>20</v>
      </c>
      <c r="P260" s="28">
        <v>8</v>
      </c>
      <c r="Q260" s="28">
        <v>140</v>
      </c>
      <c r="S260" s="28">
        <v>48</v>
      </c>
      <c r="U260" s="28">
        <v>76</v>
      </c>
      <c r="W260" s="28">
        <v>16</v>
      </c>
      <c r="Y260" s="28">
        <v>11</v>
      </c>
      <c r="AA260" s="28">
        <v>570</v>
      </c>
      <c r="AC260" s="28">
        <v>245</v>
      </c>
      <c r="AG260" s="28">
        <v>200</v>
      </c>
      <c r="AI260" s="28">
        <v>0.6</v>
      </c>
      <c r="AL260" s="116" t="s">
        <v>396</v>
      </c>
    </row>
    <row r="261" spans="1:38" s="28" customFormat="1" ht="12" customHeight="1" x14ac:dyDescent="0.25">
      <c r="A261" s="34" t="s">
        <v>23</v>
      </c>
      <c r="B261" s="29" t="s">
        <v>329</v>
      </c>
      <c r="C261" s="35" t="s">
        <v>158</v>
      </c>
      <c r="D261" s="36">
        <v>1</v>
      </c>
      <c r="E261" s="36" t="s">
        <v>118</v>
      </c>
      <c r="F261" s="36" t="s">
        <v>82</v>
      </c>
      <c r="G261" s="36">
        <v>0.32</v>
      </c>
      <c r="H261" s="36"/>
      <c r="I261" s="36" t="s">
        <v>176</v>
      </c>
      <c r="J261" s="35" t="s">
        <v>9</v>
      </c>
      <c r="K261" s="36" t="s">
        <v>528</v>
      </c>
      <c r="L261" s="28" t="s">
        <v>77</v>
      </c>
      <c r="M261" s="28" t="s">
        <v>179</v>
      </c>
      <c r="N261" s="28" t="s">
        <v>180</v>
      </c>
      <c r="P261" s="28" t="s">
        <v>181</v>
      </c>
    </row>
    <row r="262" spans="1:38" s="28" customFormat="1" ht="12" customHeight="1" x14ac:dyDescent="0.25">
      <c r="A262" s="34" t="s">
        <v>23</v>
      </c>
      <c r="B262" s="29" t="s">
        <v>329</v>
      </c>
      <c r="C262" s="35" t="s">
        <v>158</v>
      </c>
      <c r="D262" s="36">
        <v>1</v>
      </c>
      <c r="E262" s="36" t="s">
        <v>118</v>
      </c>
      <c r="F262" s="36" t="s">
        <v>11</v>
      </c>
      <c r="G262" s="36">
        <v>0.5</v>
      </c>
      <c r="H262" s="36"/>
      <c r="I262" s="36" t="s">
        <v>176</v>
      </c>
      <c r="J262" s="35" t="s">
        <v>9</v>
      </c>
      <c r="K262" s="36" t="s">
        <v>528</v>
      </c>
      <c r="L262" s="28" t="s">
        <v>77</v>
      </c>
      <c r="M262" s="28" t="s">
        <v>179</v>
      </c>
      <c r="N262" s="28" t="s">
        <v>180</v>
      </c>
      <c r="P262" s="28" t="s">
        <v>181</v>
      </c>
    </row>
    <row r="263" spans="1:38" s="28" customFormat="1" ht="12" customHeight="1" x14ac:dyDescent="0.25">
      <c r="A263" s="34" t="s">
        <v>23</v>
      </c>
      <c r="B263" s="29" t="s">
        <v>329</v>
      </c>
      <c r="C263" s="35" t="s">
        <v>158</v>
      </c>
      <c r="D263" s="36">
        <v>1</v>
      </c>
      <c r="E263" s="36" t="s">
        <v>80</v>
      </c>
      <c r="F263" s="36" t="s">
        <v>11</v>
      </c>
      <c r="G263" s="36" t="s">
        <v>78</v>
      </c>
      <c r="H263" s="36"/>
      <c r="I263" s="36" t="s">
        <v>185</v>
      </c>
      <c r="J263" s="35" t="s">
        <v>9</v>
      </c>
      <c r="K263" s="36" t="s">
        <v>518</v>
      </c>
      <c r="L263" s="28" t="s">
        <v>80</v>
      </c>
      <c r="M263" s="28" t="s">
        <v>17</v>
      </c>
      <c r="N263" s="28" t="s">
        <v>191</v>
      </c>
      <c r="O263" s="28">
        <v>20</v>
      </c>
      <c r="P263" s="28" t="s">
        <v>189</v>
      </c>
      <c r="AG263" s="28" t="s">
        <v>193</v>
      </c>
    </row>
    <row r="264" spans="1:38" s="28" customFormat="1" ht="12" customHeight="1" x14ac:dyDescent="0.25">
      <c r="A264" s="34" t="s">
        <v>23</v>
      </c>
      <c r="B264" s="29" t="s">
        <v>329</v>
      </c>
      <c r="C264" s="35" t="s">
        <v>158</v>
      </c>
      <c r="D264" s="36">
        <v>1</v>
      </c>
      <c r="E264" s="36" t="s">
        <v>80</v>
      </c>
      <c r="F264" s="36" t="s">
        <v>76</v>
      </c>
      <c r="G264" s="36" t="s">
        <v>78</v>
      </c>
      <c r="H264" s="36"/>
      <c r="I264" s="36" t="s">
        <v>185</v>
      </c>
      <c r="J264" s="35" t="s">
        <v>9</v>
      </c>
      <c r="K264" s="36" t="s">
        <v>518</v>
      </c>
      <c r="L264" s="28" t="s">
        <v>80</v>
      </c>
      <c r="M264" s="28" t="s">
        <v>17</v>
      </c>
      <c r="N264" s="28" t="s">
        <v>191</v>
      </c>
      <c r="O264" s="28">
        <v>20</v>
      </c>
      <c r="P264" s="28" t="s">
        <v>189</v>
      </c>
      <c r="AG264" s="28" t="s">
        <v>193</v>
      </c>
    </row>
    <row r="265" spans="1:38" s="28" customFormat="1" ht="12" customHeight="1" x14ac:dyDescent="0.25">
      <c r="A265" s="34" t="s">
        <v>23</v>
      </c>
      <c r="B265" s="29" t="s">
        <v>329</v>
      </c>
      <c r="C265" s="35" t="s">
        <v>158</v>
      </c>
      <c r="D265" s="36">
        <v>1</v>
      </c>
      <c r="E265" s="36" t="s">
        <v>71</v>
      </c>
      <c r="F265" s="36" t="s">
        <v>11</v>
      </c>
      <c r="G265" s="36" t="s">
        <v>79</v>
      </c>
      <c r="H265" s="36"/>
      <c r="I265" s="36" t="s">
        <v>185</v>
      </c>
      <c r="J265" s="35" t="s">
        <v>9</v>
      </c>
      <c r="K265" s="36" t="s">
        <v>518</v>
      </c>
      <c r="L265" s="28" t="s">
        <v>71</v>
      </c>
      <c r="M265" s="28" t="s">
        <v>17</v>
      </c>
      <c r="N265" s="28" t="s">
        <v>191</v>
      </c>
      <c r="O265" s="28">
        <v>20</v>
      </c>
      <c r="P265" s="28" t="s">
        <v>189</v>
      </c>
      <c r="AG265" s="28" t="s">
        <v>193</v>
      </c>
    </row>
    <row r="266" spans="1:38" s="28" customFormat="1" ht="12" customHeight="1" x14ac:dyDescent="0.25">
      <c r="A266" s="34" t="s">
        <v>23</v>
      </c>
      <c r="B266" s="29" t="s">
        <v>329</v>
      </c>
      <c r="C266" s="35" t="s">
        <v>158</v>
      </c>
      <c r="D266" s="36">
        <v>1</v>
      </c>
      <c r="E266" s="36" t="s">
        <v>71</v>
      </c>
      <c r="F266" s="36" t="s">
        <v>76</v>
      </c>
      <c r="G266" s="36" t="s">
        <v>79</v>
      </c>
      <c r="H266" s="36"/>
      <c r="I266" s="36" t="s">
        <v>185</v>
      </c>
      <c r="J266" s="35" t="s">
        <v>9</v>
      </c>
      <c r="K266" s="36" t="s">
        <v>518</v>
      </c>
      <c r="L266" s="28" t="s">
        <v>71</v>
      </c>
      <c r="M266" s="28" t="s">
        <v>17</v>
      </c>
      <c r="N266" s="28" t="s">
        <v>191</v>
      </c>
      <c r="O266" s="28">
        <v>20</v>
      </c>
      <c r="P266" s="28" t="s">
        <v>189</v>
      </c>
      <c r="AG266" s="28" t="s">
        <v>193</v>
      </c>
    </row>
    <row r="267" spans="1:38" s="28" customFormat="1" ht="12" customHeight="1" x14ac:dyDescent="0.25">
      <c r="A267" s="34" t="s">
        <v>23</v>
      </c>
      <c r="B267" s="29" t="s">
        <v>329</v>
      </c>
      <c r="C267" s="35" t="s">
        <v>158</v>
      </c>
      <c r="D267" s="36">
        <v>1</v>
      </c>
      <c r="E267" s="36" t="s">
        <v>83</v>
      </c>
      <c r="F267" s="36" t="s">
        <v>82</v>
      </c>
      <c r="G267" s="36">
        <v>2.23</v>
      </c>
      <c r="H267" s="36"/>
      <c r="I267" s="36" t="s">
        <v>176</v>
      </c>
      <c r="J267" s="35" t="s">
        <v>9</v>
      </c>
      <c r="K267" s="36" t="s">
        <v>519</v>
      </c>
      <c r="L267" s="28" t="s">
        <v>83</v>
      </c>
      <c r="M267" s="28" t="s">
        <v>179</v>
      </c>
      <c r="N267" s="28" t="s">
        <v>180</v>
      </c>
      <c r="P267" s="28" t="s">
        <v>181</v>
      </c>
    </row>
    <row r="268" spans="1:38" s="28" customFormat="1" ht="12" customHeight="1" x14ac:dyDescent="0.25">
      <c r="A268" s="34" t="s">
        <v>23</v>
      </c>
      <c r="B268" s="29" t="s">
        <v>329</v>
      </c>
      <c r="C268" s="35" t="s">
        <v>158</v>
      </c>
      <c r="D268" s="36">
        <v>1</v>
      </c>
      <c r="E268" s="36" t="s">
        <v>84</v>
      </c>
      <c r="F268" s="36" t="s">
        <v>82</v>
      </c>
      <c r="G268" s="36">
        <v>4.67</v>
      </c>
      <c r="H268" s="36"/>
      <c r="I268" s="36" t="s">
        <v>176</v>
      </c>
      <c r="J268" s="35" t="s">
        <v>9</v>
      </c>
      <c r="K268" s="36" t="s">
        <v>519</v>
      </c>
      <c r="L268" s="28" t="s">
        <v>84</v>
      </c>
      <c r="M268" s="28" t="s">
        <v>179</v>
      </c>
      <c r="N268" s="28" t="s">
        <v>180</v>
      </c>
      <c r="P268" s="28" t="s">
        <v>181</v>
      </c>
    </row>
    <row r="269" spans="1:38" s="28" customFormat="1" ht="12" customHeight="1" x14ac:dyDescent="0.25">
      <c r="A269" s="34" t="s">
        <v>23</v>
      </c>
      <c r="B269" s="29" t="s">
        <v>329</v>
      </c>
      <c r="C269" s="35" t="s">
        <v>158</v>
      </c>
      <c r="D269" s="36">
        <v>1</v>
      </c>
      <c r="E269" s="36" t="s">
        <v>84</v>
      </c>
      <c r="F269" s="36" t="s">
        <v>24</v>
      </c>
      <c r="G269" s="36">
        <v>4.7</v>
      </c>
      <c r="H269" s="36"/>
      <c r="I269" s="36" t="s">
        <v>176</v>
      </c>
      <c r="J269" s="35" t="s">
        <v>9</v>
      </c>
      <c r="K269" s="36" t="s">
        <v>519</v>
      </c>
      <c r="L269" s="28" t="s">
        <v>84</v>
      </c>
      <c r="M269" s="28" t="s">
        <v>179</v>
      </c>
      <c r="N269" s="28" t="s">
        <v>180</v>
      </c>
      <c r="P269" s="28" t="s">
        <v>181</v>
      </c>
    </row>
    <row r="270" spans="1:38" s="28" customFormat="1" ht="12" customHeight="1" x14ac:dyDescent="0.25">
      <c r="A270" s="34" t="s">
        <v>23</v>
      </c>
      <c r="B270" s="29" t="s">
        <v>329</v>
      </c>
      <c r="C270" s="35" t="s">
        <v>158</v>
      </c>
      <c r="D270" s="36">
        <v>1</v>
      </c>
      <c r="E270" s="36" t="s">
        <v>83</v>
      </c>
      <c r="F270" s="36" t="s">
        <v>11</v>
      </c>
      <c r="G270" s="36">
        <v>2.5</v>
      </c>
      <c r="H270" s="36"/>
      <c r="I270" s="36" t="s">
        <v>176</v>
      </c>
      <c r="J270" s="35" t="s">
        <v>9</v>
      </c>
      <c r="K270" s="36" t="s">
        <v>519</v>
      </c>
      <c r="L270" s="28" t="s">
        <v>83</v>
      </c>
      <c r="M270" s="28" t="s">
        <v>179</v>
      </c>
      <c r="N270" s="28" t="s">
        <v>180</v>
      </c>
      <c r="P270" s="28" t="s">
        <v>181</v>
      </c>
    </row>
    <row r="271" spans="1:38" s="28" customFormat="1" ht="12" customHeight="1" x14ac:dyDescent="0.25">
      <c r="A271" s="34" t="s">
        <v>23</v>
      </c>
      <c r="B271" s="29" t="s">
        <v>329</v>
      </c>
      <c r="C271" s="35" t="s">
        <v>158</v>
      </c>
      <c r="D271" s="36">
        <v>1</v>
      </c>
      <c r="E271" s="36" t="s">
        <v>84</v>
      </c>
      <c r="F271" s="36" t="s">
        <v>11</v>
      </c>
      <c r="G271" s="36">
        <v>4.7</v>
      </c>
      <c r="H271" s="36"/>
      <c r="I271" s="36" t="s">
        <v>176</v>
      </c>
      <c r="J271" s="35" t="s">
        <v>9</v>
      </c>
      <c r="K271" s="36" t="s">
        <v>519</v>
      </c>
      <c r="L271" s="28" t="s">
        <v>84</v>
      </c>
      <c r="M271" s="28" t="s">
        <v>179</v>
      </c>
      <c r="N271" s="28" t="s">
        <v>180</v>
      </c>
      <c r="P271" s="28" t="s">
        <v>181</v>
      </c>
    </row>
    <row r="272" spans="1:38" s="28" customFormat="1" ht="12" customHeight="1" x14ac:dyDescent="0.25">
      <c r="A272" s="34" t="s">
        <v>23</v>
      </c>
      <c r="B272" s="29" t="s">
        <v>329</v>
      </c>
      <c r="C272" s="35"/>
      <c r="D272" s="36">
        <v>1</v>
      </c>
      <c r="E272" s="36" t="s">
        <v>37</v>
      </c>
      <c r="F272" s="36" t="s">
        <v>24</v>
      </c>
      <c r="G272" s="36">
        <v>27</v>
      </c>
      <c r="H272" s="36"/>
      <c r="I272" s="36" t="s">
        <v>173</v>
      </c>
      <c r="J272" s="35" t="s">
        <v>9</v>
      </c>
      <c r="K272" s="36" t="s">
        <v>520</v>
      </c>
      <c r="L272" s="28" t="s">
        <v>175</v>
      </c>
      <c r="M272" s="28" t="s">
        <v>174</v>
      </c>
      <c r="N272" s="28">
        <v>16</v>
      </c>
      <c r="O272" s="28">
        <v>20</v>
      </c>
      <c r="AI272" s="28">
        <v>0.2</v>
      </c>
    </row>
    <row r="273" spans="1:37" s="28" customFormat="1" ht="12" customHeight="1" x14ac:dyDescent="0.25">
      <c r="A273" s="34" t="s">
        <v>23</v>
      </c>
      <c r="B273" s="29" t="s">
        <v>504</v>
      </c>
      <c r="C273" s="35" t="s">
        <v>158</v>
      </c>
      <c r="D273" s="36" t="s">
        <v>503</v>
      </c>
      <c r="E273" s="36" t="s">
        <v>118</v>
      </c>
      <c r="F273" s="36" t="s">
        <v>24</v>
      </c>
      <c r="G273" s="36">
        <v>1.33</v>
      </c>
      <c r="H273" s="36"/>
      <c r="I273" s="36" t="s">
        <v>157</v>
      </c>
      <c r="J273" s="35" t="s">
        <v>9</v>
      </c>
      <c r="K273" s="36" t="s">
        <v>521</v>
      </c>
      <c r="L273" s="28" t="s">
        <v>91</v>
      </c>
      <c r="M273" s="28" t="s">
        <v>17</v>
      </c>
      <c r="O273" s="28">
        <v>20</v>
      </c>
      <c r="P273" s="28">
        <v>7.6</v>
      </c>
      <c r="Q273" s="28">
        <f t="shared" ref="Q273:Q282" si="33">R273*40.08</f>
        <v>14.027999999999999</v>
      </c>
      <c r="R273" s="28">
        <v>0.35</v>
      </c>
      <c r="S273" s="28">
        <f t="shared" ref="S273:S282" si="34">T273*24.305</f>
        <v>12.1525</v>
      </c>
      <c r="T273" s="28">
        <v>0.5</v>
      </c>
      <c r="U273" s="28">
        <f t="shared" ref="U273:U282" si="35">V273*22.9898</f>
        <v>26.208371999999997</v>
      </c>
      <c r="V273" s="28">
        <v>1.1399999999999999</v>
      </c>
      <c r="W273" s="28">
        <f t="shared" ref="W273:W282" si="36">39.098*X273</f>
        <v>58.646999999999998</v>
      </c>
      <c r="X273" s="28">
        <v>1.5</v>
      </c>
      <c r="Y273" s="28">
        <f t="shared" ref="Y273:Y282" si="37">Z273*35.453</f>
        <v>53.179500000000004</v>
      </c>
      <c r="Z273" s="28">
        <v>1.5</v>
      </c>
      <c r="AA273" s="28">
        <f t="shared" ref="AA273:AA282" si="38">AB273*96.0616</f>
        <v>81.652360000000002</v>
      </c>
      <c r="AB273" s="28">
        <v>0.85</v>
      </c>
      <c r="AC273" s="28">
        <f t="shared" ref="AC273:AC282" si="39">AD273*61.01724</f>
        <v>69.55965359999999</v>
      </c>
      <c r="AD273" s="28">
        <v>1.1399999999999999</v>
      </c>
      <c r="AI273" s="28">
        <v>0</v>
      </c>
      <c r="AK273" s="28">
        <v>0</v>
      </c>
    </row>
    <row r="274" spans="1:37" s="28" customFormat="1" ht="12" customHeight="1" x14ac:dyDescent="0.25">
      <c r="A274" s="34" t="s">
        <v>23</v>
      </c>
      <c r="B274" s="29" t="s">
        <v>504</v>
      </c>
      <c r="C274" s="35" t="s">
        <v>158</v>
      </c>
      <c r="D274" s="36" t="s">
        <v>503</v>
      </c>
      <c r="E274" s="36" t="s">
        <v>118</v>
      </c>
      <c r="F274" s="36" t="s">
        <v>24</v>
      </c>
      <c r="G274" s="36">
        <v>1.22</v>
      </c>
      <c r="H274" s="36"/>
      <c r="I274" s="36" t="s">
        <v>157</v>
      </c>
      <c r="J274" s="35" t="s">
        <v>9</v>
      </c>
      <c r="K274" s="36" t="s">
        <v>521</v>
      </c>
      <c r="L274" s="28" t="s">
        <v>92</v>
      </c>
      <c r="M274" s="28" t="s">
        <v>17</v>
      </c>
      <c r="O274" s="28">
        <v>20</v>
      </c>
      <c r="P274" s="28">
        <v>7.6</v>
      </c>
      <c r="Q274" s="28">
        <f t="shared" si="33"/>
        <v>14.027999999999999</v>
      </c>
      <c r="R274" s="28">
        <v>0.35</v>
      </c>
      <c r="S274" s="28">
        <f t="shared" si="34"/>
        <v>12.1525</v>
      </c>
      <c r="T274" s="28">
        <v>0.5</v>
      </c>
      <c r="U274" s="28">
        <f t="shared" si="35"/>
        <v>114.949</v>
      </c>
      <c r="V274" s="28">
        <v>5</v>
      </c>
      <c r="W274" s="28">
        <f t="shared" si="36"/>
        <v>1.9549000000000001</v>
      </c>
      <c r="X274" s="28">
        <v>0.05</v>
      </c>
      <c r="Y274" s="28">
        <f t="shared" si="37"/>
        <v>1.7726500000000003</v>
      </c>
      <c r="Z274" s="28">
        <v>0.05</v>
      </c>
      <c r="AA274" s="28">
        <f t="shared" si="38"/>
        <v>81.652360000000002</v>
      </c>
      <c r="AB274" s="28">
        <v>0.85</v>
      </c>
      <c r="AC274" s="28">
        <f t="shared" si="39"/>
        <v>69.55965359999999</v>
      </c>
      <c r="AD274" s="28">
        <v>1.1399999999999999</v>
      </c>
      <c r="AI274" s="28">
        <v>0</v>
      </c>
      <c r="AK274" s="28">
        <v>3.86</v>
      </c>
    </row>
    <row r="275" spans="1:37" s="28" customFormat="1" ht="12" customHeight="1" x14ac:dyDescent="0.25">
      <c r="A275" s="34" t="s">
        <v>23</v>
      </c>
      <c r="B275" s="29" t="s">
        <v>504</v>
      </c>
      <c r="C275" s="35" t="s">
        <v>158</v>
      </c>
      <c r="D275" s="36" t="s">
        <v>503</v>
      </c>
      <c r="E275" s="36" t="s">
        <v>118</v>
      </c>
      <c r="F275" s="36" t="s">
        <v>24</v>
      </c>
      <c r="G275" s="36">
        <v>1.08</v>
      </c>
      <c r="H275" s="36"/>
      <c r="I275" s="36" t="s">
        <v>157</v>
      </c>
      <c r="J275" s="35" t="s">
        <v>9</v>
      </c>
      <c r="K275" s="36" t="s">
        <v>521</v>
      </c>
      <c r="L275" s="28" t="s">
        <v>93</v>
      </c>
      <c r="M275" s="28" t="s">
        <v>17</v>
      </c>
      <c r="O275" s="28">
        <v>20</v>
      </c>
      <c r="P275" s="28">
        <v>7.6</v>
      </c>
      <c r="Q275" s="28">
        <f t="shared" si="33"/>
        <v>80.16</v>
      </c>
      <c r="R275" s="28">
        <v>2</v>
      </c>
      <c r="S275" s="28">
        <f t="shared" si="34"/>
        <v>12.1525</v>
      </c>
      <c r="T275" s="28">
        <v>0.5</v>
      </c>
      <c r="U275" s="28">
        <f t="shared" si="35"/>
        <v>26.208371999999997</v>
      </c>
      <c r="V275" s="28">
        <v>1.1399999999999999</v>
      </c>
      <c r="W275" s="28">
        <f t="shared" si="36"/>
        <v>1.9549000000000001</v>
      </c>
      <c r="X275" s="28">
        <v>0.05</v>
      </c>
      <c r="Y275" s="28">
        <f t="shared" si="37"/>
        <v>1.7726500000000003</v>
      </c>
      <c r="Z275" s="28">
        <v>0.05</v>
      </c>
      <c r="AA275" s="28">
        <f t="shared" si="38"/>
        <v>81.652360000000002</v>
      </c>
      <c r="AB275" s="28">
        <v>0.85</v>
      </c>
      <c r="AC275" s="28">
        <f t="shared" si="39"/>
        <v>69.55965359999999</v>
      </c>
      <c r="AD275" s="28">
        <v>1.1399999999999999</v>
      </c>
      <c r="AI275" s="28">
        <v>0</v>
      </c>
      <c r="AK275" s="28">
        <v>1.65</v>
      </c>
    </row>
    <row r="276" spans="1:37" s="28" customFormat="1" ht="12" customHeight="1" x14ac:dyDescent="0.25">
      <c r="A276" s="34" t="s">
        <v>23</v>
      </c>
      <c r="B276" s="29" t="s">
        <v>504</v>
      </c>
      <c r="C276" s="35" t="s">
        <v>158</v>
      </c>
      <c r="D276" s="36" t="s">
        <v>503</v>
      </c>
      <c r="E276" s="36" t="s">
        <v>118</v>
      </c>
      <c r="F276" s="36" t="s">
        <v>24</v>
      </c>
      <c r="G276" s="36">
        <v>2.6</v>
      </c>
      <c r="H276" s="36"/>
      <c r="I276" s="36" t="s">
        <v>157</v>
      </c>
      <c r="J276" s="35" t="s">
        <v>9</v>
      </c>
      <c r="K276" s="36" t="s">
        <v>521</v>
      </c>
      <c r="L276" s="28" t="s">
        <v>94</v>
      </c>
      <c r="M276" s="28" t="s">
        <v>17</v>
      </c>
      <c r="O276" s="28">
        <v>20</v>
      </c>
      <c r="P276" s="28">
        <v>7.6</v>
      </c>
      <c r="Q276" s="28">
        <f t="shared" si="33"/>
        <v>20.04</v>
      </c>
      <c r="R276" s="28">
        <v>0.5</v>
      </c>
      <c r="S276" s="28">
        <f t="shared" si="34"/>
        <v>12.1525</v>
      </c>
      <c r="T276" s="28">
        <v>0.5</v>
      </c>
      <c r="U276" s="28">
        <f t="shared" si="35"/>
        <v>26.208371999999997</v>
      </c>
      <c r="V276" s="28">
        <v>1.1399999999999999</v>
      </c>
      <c r="W276" s="28">
        <f t="shared" si="36"/>
        <v>1.9549000000000001</v>
      </c>
      <c r="X276" s="28">
        <v>0.05</v>
      </c>
      <c r="Y276" s="28">
        <f t="shared" si="37"/>
        <v>1.7726500000000003</v>
      </c>
      <c r="Z276" s="28">
        <v>0.05</v>
      </c>
      <c r="AA276" s="28">
        <f t="shared" si="38"/>
        <v>81.652360000000002</v>
      </c>
      <c r="AB276" s="28">
        <v>0.85</v>
      </c>
      <c r="AC276" s="28">
        <f t="shared" si="39"/>
        <v>69.55965359999999</v>
      </c>
      <c r="AD276" s="28">
        <v>1.1399999999999999</v>
      </c>
      <c r="AI276" s="28">
        <v>0</v>
      </c>
      <c r="AK276" s="28">
        <v>0</v>
      </c>
    </row>
    <row r="277" spans="1:37" s="28" customFormat="1" ht="12" customHeight="1" x14ac:dyDescent="0.25">
      <c r="A277" s="34" t="s">
        <v>23</v>
      </c>
      <c r="B277" s="29" t="s">
        <v>504</v>
      </c>
      <c r="C277" s="35" t="s">
        <v>158</v>
      </c>
      <c r="D277" s="36" t="s">
        <v>503</v>
      </c>
      <c r="E277" s="36" t="s">
        <v>118</v>
      </c>
      <c r="F277" s="36" t="s">
        <v>24</v>
      </c>
      <c r="G277" s="36">
        <v>1.1200000000000001</v>
      </c>
      <c r="H277" s="36"/>
      <c r="I277" s="36" t="s">
        <v>157</v>
      </c>
      <c r="J277" s="35" t="s">
        <v>9</v>
      </c>
      <c r="K277" s="36" t="s">
        <v>521</v>
      </c>
      <c r="L277" s="28" t="s">
        <v>95</v>
      </c>
      <c r="M277" s="28" t="s">
        <v>17</v>
      </c>
      <c r="O277" s="28">
        <v>20</v>
      </c>
      <c r="P277" s="28">
        <v>7.6</v>
      </c>
      <c r="Q277" s="28">
        <f t="shared" si="33"/>
        <v>7.2143999999999995</v>
      </c>
      <c r="R277" s="28">
        <v>0.18</v>
      </c>
      <c r="S277" s="28">
        <f t="shared" si="34"/>
        <v>6.0762499999999999</v>
      </c>
      <c r="T277" s="28">
        <v>0.25</v>
      </c>
      <c r="U277" s="28">
        <f t="shared" si="35"/>
        <v>13.104185999999999</v>
      </c>
      <c r="V277" s="28">
        <v>0.56999999999999995</v>
      </c>
      <c r="W277" s="28">
        <f t="shared" si="36"/>
        <v>29.323499999999999</v>
      </c>
      <c r="X277" s="28">
        <v>0.75</v>
      </c>
      <c r="Y277" s="28">
        <f t="shared" si="37"/>
        <v>26.589750000000002</v>
      </c>
      <c r="Z277" s="28">
        <v>0.75</v>
      </c>
      <c r="AA277" s="28">
        <f t="shared" si="38"/>
        <v>40.345872</v>
      </c>
      <c r="AB277" s="28">
        <v>0.42</v>
      </c>
      <c r="AC277" s="28">
        <f t="shared" si="39"/>
        <v>34.779826799999995</v>
      </c>
      <c r="AD277" s="28">
        <v>0.56999999999999995</v>
      </c>
      <c r="AI277" s="28">
        <v>0</v>
      </c>
      <c r="AK277" s="28">
        <v>0</v>
      </c>
    </row>
    <row r="278" spans="1:37" s="28" customFormat="1" ht="12" customHeight="1" x14ac:dyDescent="0.25">
      <c r="A278" s="34" t="s">
        <v>23</v>
      </c>
      <c r="B278" s="29" t="s">
        <v>504</v>
      </c>
      <c r="C278" s="35" t="s">
        <v>158</v>
      </c>
      <c r="D278" s="36" t="s">
        <v>503</v>
      </c>
      <c r="E278" s="36" t="s">
        <v>118</v>
      </c>
      <c r="F278" s="36" t="s">
        <v>24</v>
      </c>
      <c r="G278" s="36">
        <v>1.85</v>
      </c>
      <c r="H278" s="36"/>
      <c r="I278" s="36" t="s">
        <v>157</v>
      </c>
      <c r="J278" s="35" t="s">
        <v>9</v>
      </c>
      <c r="K278" s="36" t="s">
        <v>521</v>
      </c>
      <c r="L278" s="28" t="s">
        <v>96</v>
      </c>
      <c r="M278" s="28" t="s">
        <v>17</v>
      </c>
      <c r="O278" s="28">
        <v>20</v>
      </c>
      <c r="P278" s="28">
        <v>7.6</v>
      </c>
      <c r="Q278" s="28">
        <f t="shared" si="33"/>
        <v>7.2143999999999995</v>
      </c>
      <c r="R278" s="28">
        <v>0.18</v>
      </c>
      <c r="S278" s="28">
        <f t="shared" si="34"/>
        <v>6.0762499999999999</v>
      </c>
      <c r="T278" s="28">
        <v>0.25</v>
      </c>
      <c r="U278" s="28">
        <f t="shared" si="35"/>
        <v>13.104185999999999</v>
      </c>
      <c r="V278" s="28">
        <v>0.56999999999999995</v>
      </c>
      <c r="W278" s="28">
        <f t="shared" si="36"/>
        <v>1.1729399999999999</v>
      </c>
      <c r="X278" s="28">
        <v>0.03</v>
      </c>
      <c r="Y278" s="28">
        <f t="shared" si="37"/>
        <v>1.06359</v>
      </c>
      <c r="Z278" s="28">
        <v>0.03</v>
      </c>
      <c r="AA278" s="28">
        <f t="shared" si="38"/>
        <v>40.345872</v>
      </c>
      <c r="AB278" s="28">
        <v>0.42</v>
      </c>
      <c r="AC278" s="28">
        <f t="shared" si="39"/>
        <v>34.779826799999995</v>
      </c>
      <c r="AD278" s="28">
        <v>0.56999999999999995</v>
      </c>
      <c r="AI278" s="28">
        <v>0</v>
      </c>
      <c r="AK278" s="28">
        <v>0</v>
      </c>
    </row>
    <row r="279" spans="1:37" s="28" customFormat="1" ht="12" customHeight="1" x14ac:dyDescent="0.25">
      <c r="A279" s="34" t="s">
        <v>23</v>
      </c>
      <c r="B279" s="29" t="s">
        <v>504</v>
      </c>
      <c r="C279" s="35" t="s">
        <v>158</v>
      </c>
      <c r="D279" s="36" t="s">
        <v>503</v>
      </c>
      <c r="E279" s="36" t="s">
        <v>118</v>
      </c>
      <c r="F279" s="36" t="s">
        <v>24</v>
      </c>
      <c r="G279" s="36">
        <v>1.1200000000000001</v>
      </c>
      <c r="H279" s="36"/>
      <c r="I279" s="36" t="s">
        <v>157</v>
      </c>
      <c r="J279" s="35" t="s">
        <v>9</v>
      </c>
      <c r="K279" s="36" t="s">
        <v>521</v>
      </c>
      <c r="L279" s="28" t="s">
        <v>97</v>
      </c>
      <c r="M279" s="28" t="s">
        <v>17</v>
      </c>
      <c r="O279" s="28">
        <v>20</v>
      </c>
      <c r="P279" s="28">
        <v>7.6</v>
      </c>
      <c r="Q279" s="28">
        <f t="shared" si="33"/>
        <v>7.2143999999999995</v>
      </c>
      <c r="R279" s="28">
        <v>0.18</v>
      </c>
      <c r="S279" s="28">
        <f t="shared" si="34"/>
        <v>6.0762499999999999</v>
      </c>
      <c r="T279" s="28">
        <v>0.25</v>
      </c>
      <c r="U279" s="28">
        <f t="shared" si="35"/>
        <v>57.474499999999999</v>
      </c>
      <c r="V279" s="28">
        <v>2.5</v>
      </c>
      <c r="W279" s="28">
        <f t="shared" si="36"/>
        <v>1.1729399999999999</v>
      </c>
      <c r="X279" s="28">
        <v>0.03</v>
      </c>
      <c r="Y279" s="28">
        <f t="shared" si="37"/>
        <v>1.06359</v>
      </c>
      <c r="Z279" s="28">
        <v>0.03</v>
      </c>
      <c r="AA279" s="28">
        <f t="shared" si="38"/>
        <v>40.345872</v>
      </c>
      <c r="AB279" s="28">
        <v>0.42</v>
      </c>
      <c r="AC279" s="28">
        <f t="shared" si="39"/>
        <v>34.779826799999995</v>
      </c>
      <c r="AD279" s="28">
        <v>0.56999999999999995</v>
      </c>
      <c r="AI279" s="28">
        <v>0</v>
      </c>
      <c r="AK279" s="28">
        <v>1.93</v>
      </c>
    </row>
    <row r="280" spans="1:37" s="28" customFormat="1" ht="12" customHeight="1" x14ac:dyDescent="0.25">
      <c r="A280" s="34" t="s">
        <v>23</v>
      </c>
      <c r="B280" s="29" t="s">
        <v>504</v>
      </c>
      <c r="C280" s="35" t="s">
        <v>158</v>
      </c>
      <c r="D280" s="36" t="s">
        <v>503</v>
      </c>
      <c r="E280" s="36" t="s">
        <v>118</v>
      </c>
      <c r="F280" s="36" t="s">
        <v>24</v>
      </c>
      <c r="G280" s="36">
        <v>0.9</v>
      </c>
      <c r="H280" s="36"/>
      <c r="I280" s="36" t="s">
        <v>157</v>
      </c>
      <c r="J280" s="35" t="s">
        <v>9</v>
      </c>
      <c r="K280" s="36" t="s">
        <v>521</v>
      </c>
      <c r="L280" s="28" t="s">
        <v>98</v>
      </c>
      <c r="M280" s="28" t="s">
        <v>17</v>
      </c>
      <c r="O280" s="28">
        <v>20</v>
      </c>
      <c r="P280" s="28">
        <v>7.6</v>
      </c>
      <c r="Q280" s="28">
        <f t="shared" si="33"/>
        <v>40.08</v>
      </c>
      <c r="R280" s="28">
        <v>1</v>
      </c>
      <c r="S280" s="28">
        <f t="shared" si="34"/>
        <v>6.0762499999999999</v>
      </c>
      <c r="T280" s="28">
        <v>0.25</v>
      </c>
      <c r="U280" s="28">
        <f t="shared" si="35"/>
        <v>12.989236999999997</v>
      </c>
      <c r="V280" s="28">
        <v>0.56499999999999995</v>
      </c>
      <c r="W280" s="28">
        <f t="shared" si="36"/>
        <v>1.1729399999999999</v>
      </c>
      <c r="X280" s="28">
        <v>0.03</v>
      </c>
      <c r="Y280" s="28">
        <f t="shared" si="37"/>
        <v>1.06359</v>
      </c>
      <c r="Z280" s="28">
        <v>0.03</v>
      </c>
      <c r="AA280" s="28">
        <f t="shared" si="38"/>
        <v>40.345872</v>
      </c>
      <c r="AB280" s="28">
        <v>0.42</v>
      </c>
      <c r="AC280" s="28">
        <f t="shared" si="39"/>
        <v>34.779826799999995</v>
      </c>
      <c r="AD280" s="28">
        <v>0.56999999999999995</v>
      </c>
      <c r="AI280" s="28">
        <v>0</v>
      </c>
      <c r="AK280" s="28">
        <v>0.83</v>
      </c>
    </row>
    <row r="281" spans="1:37" s="28" customFormat="1" ht="12" customHeight="1" x14ac:dyDescent="0.25">
      <c r="A281" s="34" t="s">
        <v>23</v>
      </c>
      <c r="B281" s="29" t="s">
        <v>504</v>
      </c>
      <c r="C281" s="35" t="s">
        <v>158</v>
      </c>
      <c r="D281" s="36" t="s">
        <v>503</v>
      </c>
      <c r="E281" s="36" t="s">
        <v>118</v>
      </c>
      <c r="F281" s="36" t="s">
        <v>24</v>
      </c>
      <c r="G281" s="36">
        <v>0.65</v>
      </c>
      <c r="H281" s="36"/>
      <c r="I281" s="36" t="s">
        <v>157</v>
      </c>
      <c r="J281" s="35" t="s">
        <v>9</v>
      </c>
      <c r="K281" s="36" t="s">
        <v>521</v>
      </c>
      <c r="M281" s="28" t="s">
        <v>17</v>
      </c>
      <c r="O281" s="28">
        <v>20</v>
      </c>
      <c r="P281" s="28">
        <v>7.6</v>
      </c>
      <c r="Q281" s="28">
        <f t="shared" si="33"/>
        <v>14.027999999999999</v>
      </c>
      <c r="R281" s="28">
        <v>0.35</v>
      </c>
      <c r="S281" s="28">
        <f t="shared" si="34"/>
        <v>12.1525</v>
      </c>
      <c r="T281" s="28">
        <v>0.5</v>
      </c>
      <c r="U281" s="28">
        <f t="shared" si="35"/>
        <v>26.208371999999997</v>
      </c>
      <c r="V281" s="28">
        <v>1.1399999999999999</v>
      </c>
      <c r="W281" s="28">
        <f t="shared" si="36"/>
        <v>1.9549000000000001</v>
      </c>
      <c r="X281" s="28">
        <v>0.05</v>
      </c>
      <c r="Y281" s="28">
        <f t="shared" si="37"/>
        <v>1.7726500000000003</v>
      </c>
      <c r="Z281" s="28">
        <v>0.05</v>
      </c>
      <c r="AA281" s="28">
        <f t="shared" si="38"/>
        <v>81.652360000000002</v>
      </c>
      <c r="AB281" s="28">
        <v>0.85</v>
      </c>
      <c r="AC281" s="28">
        <f t="shared" si="39"/>
        <v>69.55965359999999</v>
      </c>
      <c r="AD281" s="28">
        <v>1.1399999999999999</v>
      </c>
      <c r="AI281" s="28">
        <v>0</v>
      </c>
      <c r="AK281" s="28">
        <v>0</v>
      </c>
    </row>
    <row r="282" spans="1:37" s="28" customFormat="1" ht="12" customHeight="1" x14ac:dyDescent="0.25">
      <c r="A282" s="34" t="s">
        <v>23</v>
      </c>
      <c r="B282" s="29" t="s">
        <v>504</v>
      </c>
      <c r="C282" s="35" t="s">
        <v>158</v>
      </c>
      <c r="D282" s="36" t="s">
        <v>503</v>
      </c>
      <c r="E282" s="36" t="s">
        <v>118</v>
      </c>
      <c r="F282" s="36" t="s">
        <v>24</v>
      </c>
      <c r="G282" s="36">
        <v>0.31</v>
      </c>
      <c r="H282" s="36"/>
      <c r="I282" s="36" t="s">
        <v>157</v>
      </c>
      <c r="J282" s="35" t="s">
        <v>9</v>
      </c>
      <c r="K282" s="36" t="s">
        <v>521</v>
      </c>
      <c r="M282" s="28" t="s">
        <v>17</v>
      </c>
      <c r="O282" s="28">
        <v>20</v>
      </c>
      <c r="P282" s="28">
        <v>7.6</v>
      </c>
      <c r="Q282" s="28">
        <f t="shared" si="33"/>
        <v>7.2143999999999995</v>
      </c>
      <c r="R282" s="28">
        <v>0.18</v>
      </c>
      <c r="S282" s="28">
        <f t="shared" si="34"/>
        <v>6.0762499999999999</v>
      </c>
      <c r="T282" s="28">
        <v>0.25</v>
      </c>
      <c r="U282" s="28">
        <f t="shared" si="35"/>
        <v>13.104185999999999</v>
      </c>
      <c r="V282" s="28">
        <v>0.56999999999999995</v>
      </c>
      <c r="W282" s="28">
        <f t="shared" si="36"/>
        <v>1.1729399999999999</v>
      </c>
      <c r="X282" s="28">
        <v>0.03</v>
      </c>
      <c r="Y282" s="28">
        <f t="shared" si="37"/>
        <v>1.06359</v>
      </c>
      <c r="Z282" s="28">
        <v>0.03</v>
      </c>
      <c r="AA282" s="28">
        <f t="shared" si="38"/>
        <v>40.345872</v>
      </c>
      <c r="AB282" s="28">
        <v>0.42</v>
      </c>
      <c r="AC282" s="28">
        <f t="shared" si="39"/>
        <v>34.779826799999995</v>
      </c>
      <c r="AD282" s="28">
        <v>0.56999999999999995</v>
      </c>
      <c r="AI282" s="28">
        <v>0</v>
      </c>
      <c r="AK282" s="28">
        <v>0</v>
      </c>
    </row>
    <row r="283" spans="1:37" s="28" customFormat="1" ht="12" customHeight="1" x14ac:dyDescent="0.25">
      <c r="A283" s="34" t="s">
        <v>23</v>
      </c>
      <c r="B283" s="28" t="s">
        <v>426</v>
      </c>
      <c r="C283" s="35" t="s">
        <v>217</v>
      </c>
      <c r="D283" s="36">
        <v>2</v>
      </c>
      <c r="E283" s="36" t="s">
        <v>251</v>
      </c>
      <c r="F283" s="36" t="s">
        <v>27</v>
      </c>
      <c r="G283" s="36">
        <v>12.5</v>
      </c>
      <c r="H283" s="36"/>
      <c r="I283" s="36" t="s">
        <v>250</v>
      </c>
      <c r="J283" s="35" t="s">
        <v>9</v>
      </c>
      <c r="K283" s="36" t="s">
        <v>522</v>
      </c>
      <c r="L283" s="28" t="s">
        <v>29</v>
      </c>
      <c r="M283" s="28" t="s">
        <v>17</v>
      </c>
      <c r="N283" s="28">
        <v>33</v>
      </c>
      <c r="O283" s="28">
        <v>20</v>
      </c>
      <c r="P283" s="28">
        <v>7.2</v>
      </c>
      <c r="Z283" s="28">
        <v>0.2</v>
      </c>
      <c r="AG283" s="28">
        <v>27</v>
      </c>
    </row>
    <row r="284" spans="1:37" s="28" customFormat="1" ht="12" customHeight="1" x14ac:dyDescent="0.25">
      <c r="A284" s="34" t="s">
        <v>23</v>
      </c>
      <c r="B284" s="28" t="s">
        <v>426</v>
      </c>
      <c r="C284" s="35" t="s">
        <v>206</v>
      </c>
      <c r="D284" s="36">
        <v>1</v>
      </c>
      <c r="E284" s="36" t="s">
        <v>118</v>
      </c>
      <c r="F284" s="36" t="s">
        <v>11</v>
      </c>
      <c r="G284" s="36">
        <v>35</v>
      </c>
      <c r="H284" s="36"/>
      <c r="I284" s="36" t="s">
        <v>202</v>
      </c>
      <c r="J284" s="35" t="s">
        <v>9</v>
      </c>
      <c r="K284" s="36" t="s">
        <v>528</v>
      </c>
      <c r="L284" s="28" t="s">
        <v>204</v>
      </c>
      <c r="M284" s="28" t="s">
        <v>17</v>
      </c>
      <c r="N284" s="28">
        <v>81</v>
      </c>
      <c r="O284" s="28">
        <v>20</v>
      </c>
      <c r="P284" s="28">
        <v>8.02</v>
      </c>
      <c r="Q284" s="28">
        <f>R284*40.08</f>
        <v>861.71999999999991</v>
      </c>
      <c r="R284" s="28">
        <v>21.5</v>
      </c>
      <c r="S284" s="28">
        <f>T284*24.305</f>
        <v>213.88400000000001</v>
      </c>
      <c r="T284" s="28">
        <v>8.8000000000000007</v>
      </c>
      <c r="U284" s="28">
        <f>V284*22.9898</f>
        <v>126.4439</v>
      </c>
      <c r="V284" s="28">
        <v>5.5</v>
      </c>
      <c r="Y284" s="28">
        <f>Z284*35.453</f>
        <v>205.62740000000002</v>
      </c>
      <c r="Z284" s="28">
        <v>5.8</v>
      </c>
      <c r="AA284" s="28">
        <f>AB284*96.0616</f>
        <v>730.06815999999992</v>
      </c>
      <c r="AB284" s="28">
        <v>7.6</v>
      </c>
      <c r="AG284" s="28">
        <v>68</v>
      </c>
      <c r="AH284" s="28">
        <v>18.5</v>
      </c>
    </row>
    <row r="285" spans="1:37" s="28" customFormat="1" ht="12" customHeight="1" x14ac:dyDescent="0.25">
      <c r="A285" s="34" t="s">
        <v>23</v>
      </c>
      <c r="B285" s="28" t="s">
        <v>426</v>
      </c>
      <c r="C285" s="35" t="s">
        <v>206</v>
      </c>
      <c r="D285" s="36">
        <v>1</v>
      </c>
      <c r="E285" s="36" t="s">
        <v>118</v>
      </c>
      <c r="F285" s="36" t="s">
        <v>11</v>
      </c>
      <c r="G285" s="36">
        <v>0.57999999999999996</v>
      </c>
      <c r="H285" s="36"/>
      <c r="I285" s="36" t="s">
        <v>202</v>
      </c>
      <c r="J285" s="35" t="s">
        <v>9</v>
      </c>
      <c r="K285" s="36" t="s">
        <v>528</v>
      </c>
      <c r="L285" s="28" t="s">
        <v>203</v>
      </c>
      <c r="M285" s="28" t="s">
        <v>17</v>
      </c>
      <c r="N285" s="28">
        <v>48</v>
      </c>
      <c r="O285" s="28">
        <v>20</v>
      </c>
      <c r="P285" s="28">
        <v>7.94</v>
      </c>
      <c r="Q285" s="28">
        <f>R285*40.08</f>
        <v>681.36</v>
      </c>
      <c r="R285" s="28">
        <v>17</v>
      </c>
      <c r="S285" s="28">
        <f>T285*24.305</f>
        <v>92.358999999999995</v>
      </c>
      <c r="T285" s="28">
        <v>3.8</v>
      </c>
      <c r="U285" s="28">
        <f>V285*22.9898</f>
        <v>252.8878</v>
      </c>
      <c r="V285" s="28">
        <v>11</v>
      </c>
      <c r="Y285" s="28">
        <f>Z285*35.453</f>
        <v>159.5385</v>
      </c>
      <c r="Z285" s="28">
        <v>4.5</v>
      </c>
      <c r="AA285" s="28">
        <f>AB285*96.0616</f>
        <v>960.61599999999999</v>
      </c>
      <c r="AB285" s="28">
        <v>10</v>
      </c>
      <c r="AG285" s="28">
        <v>48</v>
      </c>
      <c r="AH285" s="28">
        <v>1.5</v>
      </c>
    </row>
    <row r="286" spans="1:37" s="28" customFormat="1" ht="12" customHeight="1" x14ac:dyDescent="0.25">
      <c r="A286" s="34" t="s">
        <v>23</v>
      </c>
      <c r="B286" s="28" t="s">
        <v>426</v>
      </c>
      <c r="C286" s="35" t="s">
        <v>206</v>
      </c>
      <c r="D286" s="36">
        <v>2</v>
      </c>
      <c r="E286" s="36" t="s">
        <v>37</v>
      </c>
      <c r="F286" s="36" t="s">
        <v>34</v>
      </c>
      <c r="G286" s="36">
        <v>0.5</v>
      </c>
      <c r="H286" s="36"/>
      <c r="I286" s="36" t="s">
        <v>168</v>
      </c>
      <c r="J286" s="35" t="s">
        <v>9</v>
      </c>
      <c r="K286" s="36" t="s">
        <v>523</v>
      </c>
      <c r="L286" s="28" t="s">
        <v>85</v>
      </c>
      <c r="M286" s="28" t="s">
        <v>17</v>
      </c>
      <c r="R286" s="28">
        <v>1</v>
      </c>
      <c r="T286" s="28">
        <v>0.2</v>
      </c>
      <c r="V286" s="28">
        <v>0.6</v>
      </c>
      <c r="X286" s="28">
        <v>0.05</v>
      </c>
      <c r="Z286" s="28">
        <v>0.7</v>
      </c>
      <c r="AD286" s="28">
        <v>1.9</v>
      </c>
      <c r="AG286" s="28">
        <v>95</v>
      </c>
    </row>
    <row r="287" spans="1:37" s="28" customFormat="1" ht="12" customHeight="1" x14ac:dyDescent="0.25">
      <c r="A287" s="34" t="s">
        <v>23</v>
      </c>
      <c r="B287" s="28" t="s">
        <v>426</v>
      </c>
      <c r="C287" s="35" t="s">
        <v>158</v>
      </c>
      <c r="D287" s="36">
        <v>1</v>
      </c>
      <c r="E287" s="36" t="s">
        <v>118</v>
      </c>
      <c r="F287" s="36" t="s">
        <v>30</v>
      </c>
      <c r="G287" s="36">
        <v>2.9</v>
      </c>
      <c r="H287" s="36"/>
      <c r="I287" s="36" t="s">
        <v>195</v>
      </c>
      <c r="J287" s="35" t="s">
        <v>9</v>
      </c>
      <c r="K287" s="36" t="s">
        <v>528</v>
      </c>
      <c r="L287" s="28" t="s">
        <v>72</v>
      </c>
      <c r="M287" s="28" t="s">
        <v>17</v>
      </c>
      <c r="N287" s="28">
        <v>60</v>
      </c>
      <c r="P287" s="28">
        <v>7.2</v>
      </c>
      <c r="AG287" s="28">
        <v>49</v>
      </c>
    </row>
    <row r="288" spans="1:37" s="28" customFormat="1" ht="12" customHeight="1" x14ac:dyDescent="0.25">
      <c r="A288" s="34" t="s">
        <v>23</v>
      </c>
      <c r="B288" s="28" t="s">
        <v>426</v>
      </c>
      <c r="C288" s="35" t="s">
        <v>158</v>
      </c>
      <c r="D288" s="36">
        <v>1</v>
      </c>
      <c r="E288" s="36" t="s">
        <v>118</v>
      </c>
      <c r="F288" s="36" t="s">
        <v>30</v>
      </c>
      <c r="G288" s="36">
        <v>3.6</v>
      </c>
      <c r="H288" s="36"/>
      <c r="I288" s="36" t="s">
        <v>195</v>
      </c>
      <c r="J288" s="35" t="s">
        <v>9</v>
      </c>
      <c r="K288" s="36" t="s">
        <v>528</v>
      </c>
      <c r="L288" s="28" t="s">
        <v>72</v>
      </c>
      <c r="M288" s="28" t="s">
        <v>17</v>
      </c>
      <c r="N288" s="28">
        <v>60</v>
      </c>
      <c r="P288" s="28">
        <v>7.2</v>
      </c>
      <c r="AG288" s="28">
        <v>49</v>
      </c>
    </row>
    <row r="289" spans="1:37" s="28" customFormat="1" ht="12" customHeight="1" x14ac:dyDescent="0.25">
      <c r="A289" s="34" t="s">
        <v>23</v>
      </c>
      <c r="B289" s="28" t="s">
        <v>426</v>
      </c>
      <c r="C289" s="35" t="s">
        <v>158</v>
      </c>
      <c r="D289" s="36">
        <v>1</v>
      </c>
      <c r="E289" s="36" t="s">
        <v>118</v>
      </c>
      <c r="F289" s="36" t="s">
        <v>30</v>
      </c>
      <c r="G289" s="36">
        <v>3.9</v>
      </c>
      <c r="H289" s="36"/>
      <c r="I289" s="36" t="s">
        <v>195</v>
      </c>
      <c r="J289" s="35" t="s">
        <v>9</v>
      </c>
      <c r="K289" s="36" t="s">
        <v>528</v>
      </c>
      <c r="L289" s="28" t="s">
        <v>72</v>
      </c>
      <c r="M289" s="28" t="s">
        <v>17</v>
      </c>
      <c r="N289" s="28">
        <v>60</v>
      </c>
      <c r="P289" s="28">
        <v>7.2</v>
      </c>
      <c r="AG289" s="28">
        <v>49</v>
      </c>
    </row>
    <row r="290" spans="1:37" s="28" customFormat="1" ht="12" customHeight="1" x14ac:dyDescent="0.25">
      <c r="A290" s="34" t="s">
        <v>23</v>
      </c>
      <c r="B290" s="28" t="s">
        <v>426</v>
      </c>
      <c r="C290" s="35" t="s">
        <v>158</v>
      </c>
      <c r="D290" s="36">
        <v>1</v>
      </c>
      <c r="E290" s="36" t="s">
        <v>118</v>
      </c>
      <c r="F290" s="36" t="s">
        <v>11</v>
      </c>
      <c r="G290" s="36">
        <v>1.06</v>
      </c>
      <c r="H290" s="36"/>
      <c r="I290" s="36" t="s">
        <v>185</v>
      </c>
      <c r="J290" s="35" t="s">
        <v>9</v>
      </c>
      <c r="K290" s="36" t="s">
        <v>528</v>
      </c>
      <c r="L290" s="28" t="s">
        <v>77</v>
      </c>
      <c r="M290" s="28" t="s">
        <v>17</v>
      </c>
      <c r="N290" s="28" t="s">
        <v>191</v>
      </c>
      <c r="O290" s="28">
        <v>20</v>
      </c>
      <c r="P290" s="28" t="s">
        <v>189</v>
      </c>
      <c r="AG290" s="28" t="s">
        <v>193</v>
      </c>
    </row>
    <row r="291" spans="1:37" s="28" customFormat="1" ht="12" customHeight="1" x14ac:dyDescent="0.25">
      <c r="A291" s="34" t="s">
        <v>23</v>
      </c>
      <c r="B291" s="28" t="s">
        <v>426</v>
      </c>
      <c r="C291" s="35" t="s">
        <v>158</v>
      </c>
      <c r="D291" s="36">
        <v>1</v>
      </c>
      <c r="E291" s="36" t="s">
        <v>118</v>
      </c>
      <c r="F291" s="36" t="s">
        <v>76</v>
      </c>
      <c r="G291" s="36">
        <v>1.06</v>
      </c>
      <c r="H291" s="36"/>
      <c r="I291" s="36" t="s">
        <v>185</v>
      </c>
      <c r="J291" s="35" t="s">
        <v>9</v>
      </c>
      <c r="K291" s="36" t="s">
        <v>528</v>
      </c>
      <c r="L291" s="28" t="s">
        <v>77</v>
      </c>
      <c r="M291" s="28" t="s">
        <v>17</v>
      </c>
      <c r="N291" s="28" t="s">
        <v>191</v>
      </c>
      <c r="O291" s="28">
        <v>20</v>
      </c>
      <c r="P291" s="28" t="s">
        <v>189</v>
      </c>
      <c r="AG291" s="28" t="s">
        <v>193</v>
      </c>
    </row>
    <row r="292" spans="1:37" s="28" customFormat="1" ht="12" customHeight="1" x14ac:dyDescent="0.25">
      <c r="A292" s="34" t="s">
        <v>23</v>
      </c>
      <c r="B292" s="28" t="s">
        <v>426</v>
      </c>
      <c r="C292" s="35" t="s">
        <v>158</v>
      </c>
      <c r="D292" s="36">
        <v>1</v>
      </c>
      <c r="E292" s="36" t="s">
        <v>118</v>
      </c>
      <c r="F292" s="36" t="s">
        <v>27</v>
      </c>
      <c r="G292" s="36">
        <v>48</v>
      </c>
      <c r="H292" s="36"/>
      <c r="I292" s="36" t="s">
        <v>195</v>
      </c>
      <c r="J292" s="35" t="s">
        <v>9</v>
      </c>
      <c r="K292" s="36" t="s">
        <v>518</v>
      </c>
      <c r="L292" s="28" t="s">
        <v>72</v>
      </c>
      <c r="M292" s="28" t="s">
        <v>17</v>
      </c>
      <c r="N292" s="28">
        <v>255</v>
      </c>
      <c r="P292" s="28">
        <v>7.8</v>
      </c>
      <c r="AG292" s="28">
        <v>368</v>
      </c>
    </row>
    <row r="293" spans="1:37" s="28" customFormat="1" ht="12" customHeight="1" x14ac:dyDescent="0.25">
      <c r="A293" s="34" t="s">
        <v>23</v>
      </c>
      <c r="B293" s="28" t="s">
        <v>426</v>
      </c>
      <c r="C293" s="35" t="s">
        <v>158</v>
      </c>
      <c r="D293" s="36">
        <v>1</v>
      </c>
      <c r="E293" s="36" t="s">
        <v>118</v>
      </c>
      <c r="F293" s="36" t="s">
        <v>27</v>
      </c>
      <c r="G293" s="36">
        <v>55</v>
      </c>
      <c r="H293" s="36"/>
      <c r="I293" s="36" t="s">
        <v>195</v>
      </c>
      <c r="J293" s="35" t="s">
        <v>9</v>
      </c>
      <c r="K293" s="36" t="s">
        <v>518</v>
      </c>
      <c r="L293" s="28" t="s">
        <v>72</v>
      </c>
      <c r="M293" s="28" t="s">
        <v>17</v>
      </c>
      <c r="N293" s="28">
        <v>255</v>
      </c>
      <c r="P293" s="28">
        <v>7.8</v>
      </c>
      <c r="AG293" s="28">
        <v>368</v>
      </c>
    </row>
    <row r="294" spans="1:37" s="28" customFormat="1" ht="12" customHeight="1" x14ac:dyDescent="0.25">
      <c r="A294" s="34" t="s">
        <v>23</v>
      </c>
      <c r="B294" s="28" t="s">
        <v>426</v>
      </c>
      <c r="C294" s="35" t="s">
        <v>158</v>
      </c>
      <c r="D294" s="36">
        <v>1</v>
      </c>
      <c r="E294" s="36" t="s">
        <v>118</v>
      </c>
      <c r="F294" s="36" t="s">
        <v>27</v>
      </c>
      <c r="G294" s="36">
        <v>8.4</v>
      </c>
      <c r="H294" s="36"/>
      <c r="I294" s="36" t="s">
        <v>195</v>
      </c>
      <c r="J294" s="35" t="s">
        <v>9</v>
      </c>
      <c r="K294" s="36" t="s">
        <v>518</v>
      </c>
      <c r="L294" s="28" t="s">
        <v>72</v>
      </c>
      <c r="M294" s="28" t="s">
        <v>17</v>
      </c>
      <c r="N294" s="28">
        <v>73</v>
      </c>
      <c r="P294" s="28">
        <v>8.6</v>
      </c>
      <c r="AG294" s="28">
        <v>84</v>
      </c>
    </row>
    <row r="295" spans="1:37" s="28" customFormat="1" ht="12" customHeight="1" x14ac:dyDescent="0.25">
      <c r="A295" s="34" t="s">
        <v>23</v>
      </c>
      <c r="B295" s="28" t="s">
        <v>426</v>
      </c>
      <c r="C295" s="35" t="s">
        <v>158</v>
      </c>
      <c r="D295" s="36">
        <v>1</v>
      </c>
      <c r="E295" s="36" t="s">
        <v>118</v>
      </c>
      <c r="F295" s="36" t="s">
        <v>27</v>
      </c>
      <c r="G295" s="36">
        <v>14.9</v>
      </c>
      <c r="H295" s="36"/>
      <c r="I295" s="36" t="s">
        <v>195</v>
      </c>
      <c r="J295" s="35" t="s">
        <v>9</v>
      </c>
      <c r="K295" s="36" t="s">
        <v>518</v>
      </c>
      <c r="L295" s="28" t="s">
        <v>72</v>
      </c>
      <c r="M295" s="28" t="s">
        <v>17</v>
      </c>
      <c r="N295" s="28">
        <v>73</v>
      </c>
      <c r="P295" s="28">
        <v>8.6</v>
      </c>
      <c r="AG295" s="28">
        <v>84</v>
      </c>
    </row>
    <row r="296" spans="1:37" s="28" customFormat="1" ht="12" customHeight="1" x14ac:dyDescent="0.25">
      <c r="A296" s="34" t="s">
        <v>23</v>
      </c>
      <c r="B296" s="28" t="s">
        <v>426</v>
      </c>
      <c r="C296" s="35" t="s">
        <v>158</v>
      </c>
      <c r="D296" s="36">
        <v>1</v>
      </c>
      <c r="E296" s="36" t="s">
        <v>118</v>
      </c>
      <c r="F296" s="36" t="s">
        <v>27</v>
      </c>
      <c r="G296" s="36">
        <v>1.1000000000000001</v>
      </c>
      <c r="H296" s="36"/>
      <c r="I296" s="36" t="s">
        <v>195</v>
      </c>
      <c r="J296" s="35" t="s">
        <v>9</v>
      </c>
      <c r="K296" s="36" t="s">
        <v>518</v>
      </c>
      <c r="L296" s="28" t="s">
        <v>72</v>
      </c>
      <c r="M296" s="28" t="s">
        <v>17</v>
      </c>
      <c r="N296" s="28">
        <v>60</v>
      </c>
      <c r="P296" s="28">
        <v>7.2</v>
      </c>
      <c r="AG296" s="28">
        <v>49</v>
      </c>
    </row>
    <row r="297" spans="1:37" s="28" customFormat="1" ht="12" customHeight="1" x14ac:dyDescent="0.25">
      <c r="A297" s="34" t="s">
        <v>23</v>
      </c>
      <c r="B297" s="28" t="s">
        <v>426</v>
      </c>
      <c r="C297" s="35" t="s">
        <v>158</v>
      </c>
      <c r="D297" s="36">
        <v>1</v>
      </c>
      <c r="E297" s="36" t="s">
        <v>118</v>
      </c>
      <c r="F297" s="36" t="s">
        <v>27</v>
      </c>
      <c r="G297" s="36">
        <v>0.6</v>
      </c>
      <c r="H297" s="36"/>
      <c r="I297" s="36" t="s">
        <v>195</v>
      </c>
      <c r="J297" s="35" t="s">
        <v>9</v>
      </c>
      <c r="K297" s="36" t="s">
        <v>518</v>
      </c>
      <c r="L297" s="28" t="s">
        <v>72</v>
      </c>
      <c r="M297" s="28" t="s">
        <v>17</v>
      </c>
      <c r="N297" s="28">
        <v>60</v>
      </c>
      <c r="P297" s="28">
        <v>7.2</v>
      </c>
      <c r="AG297" s="28">
        <v>49</v>
      </c>
    </row>
    <row r="298" spans="1:37" s="28" customFormat="1" ht="12" customHeight="1" x14ac:dyDescent="0.25">
      <c r="A298" s="34" t="s">
        <v>23</v>
      </c>
      <c r="B298" s="28" t="s">
        <v>426</v>
      </c>
      <c r="C298" s="35" t="s">
        <v>158</v>
      </c>
      <c r="D298" s="36">
        <v>1</v>
      </c>
      <c r="E298" s="36" t="s">
        <v>118</v>
      </c>
      <c r="F298" s="36" t="s">
        <v>27</v>
      </c>
      <c r="G298" s="36">
        <v>0.9</v>
      </c>
      <c r="H298" s="36"/>
      <c r="I298" s="36" t="s">
        <v>195</v>
      </c>
      <c r="J298" s="35" t="s">
        <v>9</v>
      </c>
      <c r="K298" s="36" t="s">
        <v>518</v>
      </c>
      <c r="L298" s="28" t="s">
        <v>72</v>
      </c>
      <c r="M298" s="28" t="s">
        <v>17</v>
      </c>
      <c r="N298" s="28">
        <v>46</v>
      </c>
      <c r="P298" s="28">
        <v>7.4</v>
      </c>
      <c r="AG298" s="28">
        <v>50</v>
      </c>
    </row>
    <row r="299" spans="1:37" s="28" customFormat="1" ht="12" customHeight="1" x14ac:dyDescent="0.25">
      <c r="A299" s="34" t="s">
        <v>23</v>
      </c>
      <c r="B299" s="28" t="s">
        <v>426</v>
      </c>
      <c r="C299" s="35" t="s">
        <v>158</v>
      </c>
      <c r="D299" s="36">
        <v>1</v>
      </c>
      <c r="E299" s="36" t="s">
        <v>118</v>
      </c>
      <c r="F299" s="36" t="s">
        <v>27</v>
      </c>
      <c r="G299" s="36">
        <v>1.03</v>
      </c>
      <c r="H299" s="36"/>
      <c r="I299" s="36" t="s">
        <v>195</v>
      </c>
      <c r="J299" s="35" t="s">
        <v>9</v>
      </c>
      <c r="K299" s="36" t="s">
        <v>518</v>
      </c>
      <c r="L299" s="28" t="s">
        <v>72</v>
      </c>
      <c r="M299" s="28" t="s">
        <v>17</v>
      </c>
      <c r="N299" s="28">
        <v>46</v>
      </c>
      <c r="P299" s="28">
        <v>7.4</v>
      </c>
      <c r="AG299" s="28">
        <v>50</v>
      </c>
    </row>
    <row r="300" spans="1:37" s="28" customFormat="1" ht="12" customHeight="1" x14ac:dyDescent="0.25">
      <c r="A300" s="34" t="s">
        <v>23</v>
      </c>
      <c r="B300" s="28" t="s">
        <v>426</v>
      </c>
      <c r="C300" s="35" t="s">
        <v>158</v>
      </c>
      <c r="D300" s="36">
        <v>1</v>
      </c>
      <c r="E300" s="36" t="s">
        <v>118</v>
      </c>
      <c r="F300" s="36" t="s">
        <v>27</v>
      </c>
      <c r="G300" s="36">
        <v>2.9</v>
      </c>
      <c r="H300" s="36"/>
      <c r="I300" s="36" t="s">
        <v>195</v>
      </c>
      <c r="J300" s="35" t="s">
        <v>9</v>
      </c>
      <c r="K300" s="36" t="s">
        <v>518</v>
      </c>
      <c r="L300" s="28" t="s">
        <v>72</v>
      </c>
      <c r="M300" s="28" t="s">
        <v>17</v>
      </c>
      <c r="N300" s="28">
        <v>54</v>
      </c>
      <c r="P300" s="28">
        <v>7</v>
      </c>
      <c r="AG300" s="28">
        <v>32</v>
      </c>
    </row>
    <row r="301" spans="1:37" s="28" customFormat="1" ht="12" customHeight="1" x14ac:dyDescent="0.25">
      <c r="A301" s="34" t="s">
        <v>23</v>
      </c>
      <c r="B301" s="28" t="s">
        <v>426</v>
      </c>
      <c r="C301" s="35" t="s">
        <v>158</v>
      </c>
      <c r="D301" s="36" t="s">
        <v>503</v>
      </c>
      <c r="E301" s="36" t="s">
        <v>118</v>
      </c>
      <c r="F301" s="36" t="s">
        <v>24</v>
      </c>
      <c r="G301" s="36">
        <v>2.79</v>
      </c>
      <c r="H301" s="36"/>
      <c r="I301" s="36" t="s">
        <v>157</v>
      </c>
      <c r="J301" s="35" t="s">
        <v>9</v>
      </c>
      <c r="K301" s="36" t="s">
        <v>521</v>
      </c>
      <c r="L301" s="28" t="s">
        <v>89</v>
      </c>
      <c r="M301" s="28" t="s">
        <v>17</v>
      </c>
      <c r="O301" s="28">
        <v>20</v>
      </c>
      <c r="P301" s="28">
        <v>7.6</v>
      </c>
      <c r="Q301" s="28">
        <f>R301*40.08</f>
        <v>17.635200000000001</v>
      </c>
      <c r="R301" s="28">
        <v>0.44</v>
      </c>
      <c r="S301" s="28">
        <f>T301*24.305</f>
        <v>11.666399999999999</v>
      </c>
      <c r="T301" s="28">
        <v>0.48</v>
      </c>
      <c r="U301" s="28">
        <f>V301*22.9898</f>
        <v>26.208371999999997</v>
      </c>
      <c r="V301" s="28">
        <v>1.1399999999999999</v>
      </c>
      <c r="W301" s="28">
        <f>39.098*X301</f>
        <v>1.9549000000000001</v>
      </c>
      <c r="X301" s="28">
        <v>0.05</v>
      </c>
      <c r="Y301" s="28">
        <f>Z301*35.453</f>
        <v>1.7726500000000003</v>
      </c>
      <c r="Z301" s="28">
        <v>0.05</v>
      </c>
      <c r="AA301" s="28">
        <f>AB301*96.0616</f>
        <v>90.297903999999988</v>
      </c>
      <c r="AB301" s="28">
        <v>0.94</v>
      </c>
      <c r="AC301" s="28">
        <f>AD301*61.01724</f>
        <v>69.55965359999999</v>
      </c>
      <c r="AD301" s="28">
        <v>1.1399999999999999</v>
      </c>
      <c r="AI301" s="28">
        <v>10</v>
      </c>
      <c r="AK301" s="28">
        <v>0</v>
      </c>
    </row>
    <row r="302" spans="1:37" s="28" customFormat="1" ht="12" customHeight="1" x14ac:dyDescent="0.25">
      <c r="A302" s="34" t="s">
        <v>23</v>
      </c>
      <c r="B302" s="28" t="s">
        <v>426</v>
      </c>
      <c r="C302" s="35" t="s">
        <v>158</v>
      </c>
      <c r="D302" s="36" t="s">
        <v>503</v>
      </c>
      <c r="E302" s="36" t="s">
        <v>118</v>
      </c>
      <c r="F302" s="36" t="s">
        <v>24</v>
      </c>
      <c r="G302" s="36">
        <v>27.5</v>
      </c>
      <c r="H302" s="36"/>
      <c r="I302" s="36" t="s">
        <v>157</v>
      </c>
      <c r="J302" s="35" t="s">
        <v>9</v>
      </c>
      <c r="K302" s="36" t="s">
        <v>521</v>
      </c>
      <c r="L302" s="28" t="s">
        <v>90</v>
      </c>
      <c r="M302" s="28" t="s">
        <v>17</v>
      </c>
      <c r="O302" s="28">
        <v>20</v>
      </c>
      <c r="P302" s="28">
        <v>7.6</v>
      </c>
      <c r="Q302" s="28">
        <f>R302*40.08</f>
        <v>17.635200000000001</v>
      </c>
      <c r="R302" s="28">
        <v>0.44</v>
      </c>
      <c r="S302" s="28">
        <f>T302*24.305</f>
        <v>11.666399999999999</v>
      </c>
      <c r="T302" s="28">
        <v>0.48</v>
      </c>
      <c r="U302" s="28">
        <f>V302*22.9898</f>
        <v>26.208371999999997</v>
      </c>
      <c r="V302" s="28">
        <v>1.1399999999999999</v>
      </c>
      <c r="W302" s="28">
        <f>39.098*X302</f>
        <v>1.9549000000000001</v>
      </c>
      <c r="X302" s="28">
        <v>0.05</v>
      </c>
      <c r="Y302" s="28">
        <f>Z302*35.453</f>
        <v>1.7726500000000003</v>
      </c>
      <c r="Z302" s="28">
        <v>0.05</v>
      </c>
      <c r="AA302" s="28">
        <f>AB302*96.0616</f>
        <v>90.297903999999988</v>
      </c>
      <c r="AB302" s="28">
        <v>0.94</v>
      </c>
      <c r="AC302" s="28">
        <f>AD302*61.01724</f>
        <v>69.55965359999999</v>
      </c>
      <c r="AD302" s="28">
        <v>1.1399999999999999</v>
      </c>
      <c r="AI302" s="28">
        <v>0</v>
      </c>
      <c r="AK302" s="28">
        <v>0</v>
      </c>
    </row>
    <row r="303" spans="1:37" s="28" customFormat="1" ht="12" customHeight="1" x14ac:dyDescent="0.25">
      <c r="A303" s="34" t="s">
        <v>23</v>
      </c>
      <c r="B303" s="28" t="s">
        <v>426</v>
      </c>
      <c r="C303" s="35" t="s">
        <v>158</v>
      </c>
      <c r="D303" s="36" t="s">
        <v>503</v>
      </c>
      <c r="E303" s="36" t="s">
        <v>118</v>
      </c>
      <c r="F303" s="36" t="s">
        <v>24</v>
      </c>
      <c r="G303" s="36">
        <v>0.47</v>
      </c>
      <c r="H303" s="36"/>
      <c r="I303" s="36" t="s">
        <v>157</v>
      </c>
      <c r="J303" s="35" t="s">
        <v>9</v>
      </c>
      <c r="K303" s="36" t="s">
        <v>521</v>
      </c>
      <c r="M303" s="28" t="s">
        <v>17</v>
      </c>
      <c r="O303" s="28">
        <v>20</v>
      </c>
      <c r="P303" s="28">
        <v>7.6</v>
      </c>
      <c r="Q303" s="28">
        <f>R303*40.08</f>
        <v>17.635200000000001</v>
      </c>
      <c r="R303" s="28">
        <v>0.44</v>
      </c>
      <c r="S303" s="28">
        <f>T303*24.305</f>
        <v>11.666399999999999</v>
      </c>
      <c r="T303" s="28">
        <v>0.48</v>
      </c>
      <c r="U303" s="28">
        <f>V303*22.9898</f>
        <v>26.208371999999997</v>
      </c>
      <c r="V303" s="28">
        <v>1.1399999999999999</v>
      </c>
      <c r="W303" s="28">
        <f>39.098*X303</f>
        <v>1.9549000000000001</v>
      </c>
      <c r="X303" s="28">
        <v>0.05</v>
      </c>
      <c r="Y303" s="28">
        <f>Z303*35.453</f>
        <v>1.7726500000000003</v>
      </c>
      <c r="Z303" s="28">
        <v>0.05</v>
      </c>
      <c r="AA303" s="28">
        <f>AB303*96.0616</f>
        <v>90.297903999999988</v>
      </c>
      <c r="AB303" s="28">
        <v>0.94</v>
      </c>
      <c r="AC303" s="28">
        <f>AD303*61.01724</f>
        <v>69.55965359999999</v>
      </c>
      <c r="AD303" s="28">
        <v>1.1399999999999999</v>
      </c>
      <c r="AI303" s="28">
        <v>0</v>
      </c>
      <c r="AK303" s="28">
        <v>0</v>
      </c>
    </row>
    <row r="304" spans="1:37" s="28" customFormat="1" ht="12" customHeight="1" x14ac:dyDescent="0.25">
      <c r="A304" s="34" t="s">
        <v>23</v>
      </c>
      <c r="B304" s="28" t="s">
        <v>426</v>
      </c>
      <c r="C304" s="35" t="s">
        <v>158</v>
      </c>
      <c r="D304" s="36" t="s">
        <v>503</v>
      </c>
      <c r="E304" s="36" t="s">
        <v>118</v>
      </c>
      <c r="F304" s="36" t="s">
        <v>24</v>
      </c>
      <c r="G304" s="36">
        <v>1.2</v>
      </c>
      <c r="H304" s="36"/>
      <c r="I304" s="36" t="s">
        <v>157</v>
      </c>
      <c r="J304" s="35" t="s">
        <v>9</v>
      </c>
      <c r="K304" s="36" t="s">
        <v>521</v>
      </c>
      <c r="L304" s="28" t="s">
        <v>88</v>
      </c>
      <c r="M304" s="28" t="s">
        <v>17</v>
      </c>
      <c r="O304" s="28">
        <v>20</v>
      </c>
      <c r="P304" s="28">
        <v>7.6</v>
      </c>
      <c r="Q304" s="28">
        <f>R304*40.08</f>
        <v>17.635200000000001</v>
      </c>
      <c r="R304" s="28">
        <v>0.44</v>
      </c>
      <c r="S304" s="28">
        <f>T304*24.305</f>
        <v>11.666399999999999</v>
      </c>
      <c r="T304" s="28">
        <v>0.48</v>
      </c>
      <c r="U304" s="28">
        <f>V304*22.9898</f>
        <v>26.208371999999997</v>
      </c>
      <c r="V304" s="28">
        <v>1.1399999999999999</v>
      </c>
      <c r="W304" s="28">
        <f>39.098*X304</f>
        <v>39.097999999999999</v>
      </c>
      <c r="X304" s="28">
        <v>1</v>
      </c>
      <c r="Y304" s="28">
        <f>Z304*35.453</f>
        <v>35.453000000000003</v>
      </c>
      <c r="Z304" s="28">
        <v>1</v>
      </c>
      <c r="AA304" s="28">
        <f>AB304*96.0616</f>
        <v>90.297903999999988</v>
      </c>
      <c r="AB304" s="28">
        <v>0.94</v>
      </c>
      <c r="AC304" s="28">
        <f>AD304*61.01724</f>
        <v>69.55965359999999</v>
      </c>
      <c r="AD304" s="28">
        <v>1.1399999999999999</v>
      </c>
      <c r="AI304" s="28">
        <v>0</v>
      </c>
      <c r="AK304" s="28">
        <v>0</v>
      </c>
    </row>
    <row r="305" spans="1:37" s="28" customFormat="1" ht="12" customHeight="1" x14ac:dyDescent="0.25">
      <c r="A305" s="34" t="s">
        <v>23</v>
      </c>
      <c r="B305" s="28" t="s">
        <v>426</v>
      </c>
      <c r="C305" s="35" t="s">
        <v>158</v>
      </c>
      <c r="D305" s="36">
        <v>1</v>
      </c>
      <c r="E305" s="36" t="s">
        <v>80</v>
      </c>
      <c r="F305" s="36" t="s">
        <v>11</v>
      </c>
      <c r="G305" s="36" t="s">
        <v>78</v>
      </c>
      <c r="H305" s="36"/>
      <c r="I305" s="36" t="s">
        <v>185</v>
      </c>
      <c r="J305" s="35" t="s">
        <v>9</v>
      </c>
      <c r="K305" s="36" t="s">
        <v>524</v>
      </c>
      <c r="L305" s="28" t="s">
        <v>80</v>
      </c>
      <c r="M305" s="28" t="s">
        <v>17</v>
      </c>
      <c r="N305" s="28" t="s">
        <v>191</v>
      </c>
      <c r="O305" s="28">
        <v>20</v>
      </c>
      <c r="P305" s="28" t="s">
        <v>189</v>
      </c>
      <c r="AG305" s="28" t="s">
        <v>193</v>
      </c>
    </row>
    <row r="306" spans="1:37" s="28" customFormat="1" ht="12" customHeight="1" x14ac:dyDescent="0.25">
      <c r="A306" s="34" t="s">
        <v>23</v>
      </c>
      <c r="B306" s="28" t="s">
        <v>426</v>
      </c>
      <c r="C306" s="35" t="s">
        <v>158</v>
      </c>
      <c r="D306" s="36">
        <v>1</v>
      </c>
      <c r="E306" s="36" t="s">
        <v>80</v>
      </c>
      <c r="F306" s="36" t="s">
        <v>76</v>
      </c>
      <c r="G306" s="36" t="s">
        <v>78</v>
      </c>
      <c r="H306" s="36"/>
      <c r="I306" s="36" t="s">
        <v>185</v>
      </c>
      <c r="J306" s="35" t="s">
        <v>9</v>
      </c>
      <c r="K306" s="36" t="s">
        <v>524</v>
      </c>
      <c r="L306" s="28" t="s">
        <v>80</v>
      </c>
      <c r="M306" s="28" t="s">
        <v>17</v>
      </c>
      <c r="N306" s="28" t="s">
        <v>191</v>
      </c>
      <c r="O306" s="28">
        <v>20</v>
      </c>
      <c r="P306" s="28" t="s">
        <v>189</v>
      </c>
      <c r="AG306" s="28" t="s">
        <v>193</v>
      </c>
    </row>
    <row r="307" spans="1:37" s="28" customFormat="1" ht="12" customHeight="1" x14ac:dyDescent="0.25">
      <c r="A307" s="34" t="s">
        <v>23</v>
      </c>
      <c r="B307" s="28" t="s">
        <v>426</v>
      </c>
      <c r="C307" s="35" t="s">
        <v>158</v>
      </c>
      <c r="D307" s="36">
        <v>1</v>
      </c>
      <c r="E307" s="36" t="s">
        <v>71</v>
      </c>
      <c r="F307" s="36" t="s">
        <v>11</v>
      </c>
      <c r="G307" s="36" t="s">
        <v>79</v>
      </c>
      <c r="H307" s="36"/>
      <c r="I307" s="36" t="s">
        <v>185</v>
      </c>
      <c r="J307" s="35" t="s">
        <v>9</v>
      </c>
      <c r="K307" s="36" t="s">
        <v>524</v>
      </c>
      <c r="L307" s="28" t="s">
        <v>71</v>
      </c>
      <c r="M307" s="28" t="s">
        <v>17</v>
      </c>
      <c r="N307" s="28" t="s">
        <v>191</v>
      </c>
      <c r="O307" s="28">
        <v>20</v>
      </c>
      <c r="P307" s="28" t="s">
        <v>189</v>
      </c>
      <c r="AG307" s="28" t="s">
        <v>193</v>
      </c>
    </row>
    <row r="308" spans="1:37" s="28" customFormat="1" ht="12" customHeight="1" x14ac:dyDescent="0.25">
      <c r="A308" s="34" t="s">
        <v>23</v>
      </c>
      <c r="B308" s="28" t="s">
        <v>426</v>
      </c>
      <c r="C308" s="35" t="s">
        <v>158</v>
      </c>
      <c r="D308" s="36">
        <v>1</v>
      </c>
      <c r="E308" s="36" t="s">
        <v>71</v>
      </c>
      <c r="F308" s="36" t="s">
        <v>76</v>
      </c>
      <c r="G308" s="36" t="s">
        <v>79</v>
      </c>
      <c r="H308" s="36"/>
      <c r="I308" s="36" t="s">
        <v>185</v>
      </c>
      <c r="J308" s="35" t="s">
        <v>9</v>
      </c>
      <c r="K308" s="36" t="s">
        <v>524</v>
      </c>
      <c r="L308" s="28" t="s">
        <v>71</v>
      </c>
      <c r="M308" s="28" t="s">
        <v>17</v>
      </c>
      <c r="N308" s="28" t="s">
        <v>191</v>
      </c>
      <c r="O308" s="28">
        <v>20</v>
      </c>
      <c r="P308" s="28" t="s">
        <v>189</v>
      </c>
      <c r="AG308" s="28" t="s">
        <v>193</v>
      </c>
    </row>
    <row r="309" spans="1:37" s="28" customFormat="1" ht="12" customHeight="1" x14ac:dyDescent="0.25">
      <c r="A309" s="34" t="s">
        <v>23</v>
      </c>
      <c r="B309" s="29" t="s">
        <v>505</v>
      </c>
      <c r="C309" s="35" t="s">
        <v>125</v>
      </c>
      <c r="D309" s="36" t="s">
        <v>503</v>
      </c>
      <c r="E309" s="36" t="s">
        <v>118</v>
      </c>
      <c r="F309" s="36" t="s">
        <v>24</v>
      </c>
      <c r="G309" s="36">
        <v>2.1</v>
      </c>
      <c r="H309" s="36"/>
      <c r="I309" s="36" t="s">
        <v>157</v>
      </c>
      <c r="J309" s="35" t="s">
        <v>9</v>
      </c>
      <c r="K309" s="36" t="s">
        <v>521</v>
      </c>
      <c r="M309" s="28" t="s">
        <v>17</v>
      </c>
      <c r="O309" s="28">
        <v>20</v>
      </c>
      <c r="P309" s="28">
        <v>6.8</v>
      </c>
      <c r="Q309" s="28">
        <f>R309*40.08</f>
        <v>2.004</v>
      </c>
      <c r="R309" s="28">
        <v>0.05</v>
      </c>
      <c r="S309" s="28">
        <f>T309*24.305</f>
        <v>0.24305000000000002</v>
      </c>
      <c r="T309" s="28">
        <v>0.01</v>
      </c>
      <c r="U309" s="28">
        <f>V309*22.9898</f>
        <v>11.494899999999999</v>
      </c>
      <c r="V309" s="28">
        <v>0.5</v>
      </c>
      <c r="W309" s="28">
        <f>39.098*X309</f>
        <v>3.9098000000000002</v>
      </c>
      <c r="X309" s="28">
        <v>0.1</v>
      </c>
      <c r="Y309" s="28">
        <f>Z309*35.453</f>
        <v>1.7726500000000003</v>
      </c>
      <c r="Z309" s="28">
        <v>0.05</v>
      </c>
      <c r="AA309" s="28">
        <f>AB309*96.0616</f>
        <v>0.96061600000000003</v>
      </c>
      <c r="AB309" s="28">
        <v>0.01</v>
      </c>
      <c r="AC309" s="28">
        <f>AD309*61.01724</f>
        <v>30.508620000000001</v>
      </c>
      <c r="AD309" s="28">
        <v>0.5</v>
      </c>
      <c r="AI309" s="28">
        <v>0</v>
      </c>
      <c r="AK309" s="28">
        <v>0.6</v>
      </c>
    </row>
    <row r="310" spans="1:37" s="28" customFormat="1" ht="12" customHeight="1" x14ac:dyDescent="0.25">
      <c r="A310" s="34" t="s">
        <v>23</v>
      </c>
      <c r="B310" s="29" t="s">
        <v>438</v>
      </c>
      <c r="C310" s="35" t="s">
        <v>186</v>
      </c>
      <c r="D310" s="36">
        <v>1</v>
      </c>
      <c r="E310" s="36" t="s">
        <v>118</v>
      </c>
      <c r="F310" s="36" t="s">
        <v>11</v>
      </c>
      <c r="G310" s="36">
        <v>6.8</v>
      </c>
      <c r="H310" s="36"/>
      <c r="I310" s="36" t="s">
        <v>185</v>
      </c>
      <c r="J310" s="35" t="s">
        <v>9</v>
      </c>
      <c r="K310" s="36" t="s">
        <v>518</v>
      </c>
      <c r="L310" s="28" t="s">
        <v>77</v>
      </c>
      <c r="M310" s="28" t="s">
        <v>17</v>
      </c>
      <c r="N310" s="30" t="s">
        <v>192</v>
      </c>
      <c r="O310" s="28">
        <v>20</v>
      </c>
      <c r="P310" s="28" t="s">
        <v>190</v>
      </c>
      <c r="AG310" s="30" t="s">
        <v>194</v>
      </c>
    </row>
    <row r="311" spans="1:37" s="28" customFormat="1" ht="12" customHeight="1" x14ac:dyDescent="0.25">
      <c r="A311" s="34" t="s">
        <v>23</v>
      </c>
      <c r="B311" s="29" t="s">
        <v>438</v>
      </c>
      <c r="C311" s="35" t="s">
        <v>186</v>
      </c>
      <c r="D311" s="36">
        <v>1</v>
      </c>
      <c r="E311" s="36" t="s">
        <v>80</v>
      </c>
      <c r="F311" s="36" t="s">
        <v>11</v>
      </c>
      <c r="G311" s="36" t="s">
        <v>78</v>
      </c>
      <c r="H311" s="36"/>
      <c r="I311" s="36" t="s">
        <v>185</v>
      </c>
      <c r="J311" s="35" t="s">
        <v>9</v>
      </c>
      <c r="K311" s="36" t="s">
        <v>524</v>
      </c>
      <c r="L311" s="28" t="s">
        <v>80</v>
      </c>
      <c r="M311" s="28" t="s">
        <v>17</v>
      </c>
      <c r="N311" s="30" t="s">
        <v>192</v>
      </c>
      <c r="O311" s="28">
        <v>20</v>
      </c>
      <c r="P311" s="28" t="s">
        <v>190</v>
      </c>
      <c r="AG311" s="30" t="s">
        <v>194</v>
      </c>
    </row>
    <row r="312" spans="1:37" s="28" customFormat="1" ht="12" customHeight="1" x14ac:dyDescent="0.25">
      <c r="A312" s="34" t="s">
        <v>23</v>
      </c>
      <c r="B312" s="29" t="s">
        <v>438</v>
      </c>
      <c r="C312" s="35" t="s">
        <v>186</v>
      </c>
      <c r="D312" s="36">
        <v>1</v>
      </c>
      <c r="E312" s="36" t="s">
        <v>80</v>
      </c>
      <c r="F312" s="36" t="s">
        <v>76</v>
      </c>
      <c r="G312" s="36" t="s">
        <v>78</v>
      </c>
      <c r="H312" s="36"/>
      <c r="I312" s="36" t="s">
        <v>185</v>
      </c>
      <c r="J312" s="35" t="s">
        <v>9</v>
      </c>
      <c r="K312" s="36" t="s">
        <v>524</v>
      </c>
      <c r="L312" s="28" t="s">
        <v>80</v>
      </c>
      <c r="M312" s="28" t="s">
        <v>17</v>
      </c>
      <c r="N312" s="30" t="s">
        <v>192</v>
      </c>
      <c r="O312" s="28">
        <v>20</v>
      </c>
      <c r="P312" s="28" t="s">
        <v>190</v>
      </c>
      <c r="AG312" s="30" t="s">
        <v>194</v>
      </c>
    </row>
    <row r="313" spans="1:37" s="28" customFormat="1" ht="12" customHeight="1" x14ac:dyDescent="0.25">
      <c r="A313" s="34" t="s">
        <v>23</v>
      </c>
      <c r="B313" s="29" t="s">
        <v>438</v>
      </c>
      <c r="C313" s="35" t="s">
        <v>186</v>
      </c>
      <c r="D313" s="36">
        <v>1</v>
      </c>
      <c r="E313" s="36" t="s">
        <v>71</v>
      </c>
      <c r="F313" s="36" t="s">
        <v>11</v>
      </c>
      <c r="G313" s="36" t="s">
        <v>79</v>
      </c>
      <c r="H313" s="36"/>
      <c r="I313" s="36" t="s">
        <v>185</v>
      </c>
      <c r="J313" s="35" t="s">
        <v>9</v>
      </c>
      <c r="K313" s="36" t="s">
        <v>524</v>
      </c>
      <c r="L313" s="28" t="s">
        <v>71</v>
      </c>
      <c r="M313" s="28" t="s">
        <v>17</v>
      </c>
      <c r="N313" s="30" t="s">
        <v>192</v>
      </c>
      <c r="O313" s="28">
        <v>20</v>
      </c>
      <c r="P313" s="28" t="s">
        <v>190</v>
      </c>
      <c r="AG313" s="30" t="s">
        <v>194</v>
      </c>
    </row>
    <row r="314" spans="1:37" s="28" customFormat="1" ht="12" customHeight="1" x14ac:dyDescent="0.25">
      <c r="A314" s="34" t="s">
        <v>23</v>
      </c>
      <c r="B314" s="29" t="s">
        <v>438</v>
      </c>
      <c r="C314" s="35" t="s">
        <v>186</v>
      </c>
      <c r="D314" s="36">
        <v>1</v>
      </c>
      <c r="E314" s="36" t="s">
        <v>71</v>
      </c>
      <c r="F314" s="36" t="s">
        <v>76</v>
      </c>
      <c r="G314" s="36" t="s">
        <v>79</v>
      </c>
      <c r="H314" s="36"/>
      <c r="I314" s="36" t="s">
        <v>185</v>
      </c>
      <c r="J314" s="35" t="s">
        <v>9</v>
      </c>
      <c r="K314" s="36" t="s">
        <v>524</v>
      </c>
      <c r="L314" s="28" t="s">
        <v>71</v>
      </c>
      <c r="M314" s="28" t="s">
        <v>17</v>
      </c>
      <c r="N314" s="30" t="s">
        <v>192</v>
      </c>
      <c r="O314" s="28">
        <v>20</v>
      </c>
      <c r="P314" s="28" t="s">
        <v>190</v>
      </c>
      <c r="AG314" s="30" t="s">
        <v>194</v>
      </c>
    </row>
    <row r="315" spans="1:37" s="28" customFormat="1" ht="12" customHeight="1" x14ac:dyDescent="0.25">
      <c r="A315" s="34" t="s">
        <v>23</v>
      </c>
      <c r="B315" s="29" t="s">
        <v>439</v>
      </c>
      <c r="C315" s="35" t="s">
        <v>187</v>
      </c>
      <c r="D315" s="36">
        <v>1</v>
      </c>
      <c r="E315" s="36" t="s">
        <v>71</v>
      </c>
      <c r="F315" s="36" t="s">
        <v>76</v>
      </c>
      <c r="G315" s="36" t="s">
        <v>79</v>
      </c>
      <c r="H315" s="36"/>
      <c r="I315" s="36" t="s">
        <v>185</v>
      </c>
      <c r="J315" s="35" t="s">
        <v>9</v>
      </c>
      <c r="K315" s="36" t="s">
        <v>524</v>
      </c>
      <c r="L315" s="28" t="s">
        <v>71</v>
      </c>
      <c r="M315" s="28" t="s">
        <v>17</v>
      </c>
      <c r="N315" s="30" t="s">
        <v>192</v>
      </c>
      <c r="O315" s="28">
        <v>20</v>
      </c>
      <c r="P315" s="28" t="s">
        <v>190</v>
      </c>
      <c r="AG315" s="30" t="s">
        <v>194</v>
      </c>
    </row>
    <row r="316" spans="1:37" s="28" customFormat="1" ht="12" customHeight="1" x14ac:dyDescent="0.25">
      <c r="A316" s="34" t="s">
        <v>23</v>
      </c>
      <c r="B316" s="29" t="s">
        <v>506</v>
      </c>
      <c r="C316" s="37" t="s">
        <v>142</v>
      </c>
      <c r="D316" s="36">
        <v>1</v>
      </c>
      <c r="E316" s="36" t="s">
        <v>118</v>
      </c>
      <c r="F316" s="36" t="s">
        <v>34</v>
      </c>
      <c r="G316" s="36">
        <v>5030</v>
      </c>
      <c r="H316" s="36"/>
      <c r="I316" s="36" t="s">
        <v>137</v>
      </c>
      <c r="J316" s="35" t="s">
        <v>9</v>
      </c>
      <c r="K316" s="36" t="s">
        <v>528</v>
      </c>
      <c r="L316" s="28" t="s">
        <v>139</v>
      </c>
      <c r="M316" s="28" t="s">
        <v>17</v>
      </c>
      <c r="N316" s="28">
        <v>44.3</v>
      </c>
      <c r="O316" s="28">
        <v>20</v>
      </c>
      <c r="P316" s="28" t="s">
        <v>143</v>
      </c>
      <c r="AG316" s="28">
        <v>43</v>
      </c>
    </row>
    <row r="317" spans="1:37" s="28" customFormat="1" ht="12" customHeight="1" x14ac:dyDescent="0.25">
      <c r="A317" s="34" t="s">
        <v>23</v>
      </c>
      <c r="B317" s="29" t="s">
        <v>507</v>
      </c>
      <c r="C317" s="37" t="s">
        <v>141</v>
      </c>
      <c r="D317" s="36">
        <v>1</v>
      </c>
      <c r="E317" s="36" t="s">
        <v>118</v>
      </c>
      <c r="F317" s="36" t="s">
        <v>34</v>
      </c>
      <c r="G317" s="36">
        <v>4.7</v>
      </c>
      <c r="H317" s="36"/>
      <c r="I317" s="36" t="s">
        <v>137</v>
      </c>
      <c r="J317" s="35" t="s">
        <v>9</v>
      </c>
      <c r="K317" s="36" t="s">
        <v>528</v>
      </c>
      <c r="L317" s="28" t="s">
        <v>139</v>
      </c>
      <c r="M317" s="28" t="s">
        <v>17</v>
      </c>
      <c r="N317" s="28">
        <v>44.3</v>
      </c>
      <c r="O317" s="28">
        <v>19.899999999999999</v>
      </c>
      <c r="P317" s="28" t="s">
        <v>143</v>
      </c>
      <c r="AG317" s="28">
        <v>43</v>
      </c>
    </row>
    <row r="318" spans="1:37" s="28" customFormat="1" ht="12" customHeight="1" x14ac:dyDescent="0.25">
      <c r="A318" s="34" t="s">
        <v>23</v>
      </c>
      <c r="B318" s="29" t="s">
        <v>507</v>
      </c>
      <c r="C318" s="37" t="s">
        <v>141</v>
      </c>
      <c r="D318" s="36">
        <v>1</v>
      </c>
      <c r="E318" s="36" t="s">
        <v>118</v>
      </c>
      <c r="F318" s="36" t="s">
        <v>107</v>
      </c>
      <c r="G318" s="36">
        <v>4.5</v>
      </c>
      <c r="H318" s="36"/>
      <c r="I318" s="36" t="s">
        <v>137</v>
      </c>
      <c r="J318" s="35" t="s">
        <v>9</v>
      </c>
      <c r="K318" s="36" t="s">
        <v>528</v>
      </c>
      <c r="L318" s="28" t="s">
        <v>139</v>
      </c>
      <c r="M318" s="28" t="s">
        <v>17</v>
      </c>
      <c r="N318" s="28">
        <v>44.3</v>
      </c>
      <c r="O318" s="28">
        <v>19.899999999999999</v>
      </c>
      <c r="P318" s="28" t="s">
        <v>143</v>
      </c>
      <c r="AG318" s="28">
        <v>43</v>
      </c>
    </row>
    <row r="319" spans="1:37" s="28" customFormat="1" ht="12" customHeight="1" x14ac:dyDescent="0.25">
      <c r="A319" s="34" t="s">
        <v>23</v>
      </c>
      <c r="B319" s="29" t="s">
        <v>507</v>
      </c>
      <c r="C319" s="37" t="s">
        <v>141</v>
      </c>
      <c r="D319" s="36">
        <v>1</v>
      </c>
      <c r="E319" s="36" t="s">
        <v>118</v>
      </c>
      <c r="F319" s="36" t="s">
        <v>11</v>
      </c>
      <c r="G319" s="36">
        <v>4.5</v>
      </c>
      <c r="H319" s="36"/>
      <c r="I319" s="36" t="s">
        <v>137</v>
      </c>
      <c r="J319" s="35" t="s">
        <v>9</v>
      </c>
      <c r="K319" s="36" t="s">
        <v>528</v>
      </c>
      <c r="L319" s="28" t="s">
        <v>139</v>
      </c>
      <c r="M319" s="28" t="s">
        <v>17</v>
      </c>
      <c r="N319" s="28">
        <v>44.3</v>
      </c>
      <c r="O319" s="28">
        <v>19.899999999999999</v>
      </c>
      <c r="P319" s="28" t="s">
        <v>143</v>
      </c>
      <c r="AG319" s="28">
        <v>43</v>
      </c>
    </row>
    <row r="320" spans="1:37" s="28" customFormat="1" ht="12" customHeight="1" x14ac:dyDescent="0.25">
      <c r="A320" s="34" t="s">
        <v>75</v>
      </c>
      <c r="B320" s="29" t="s">
        <v>439</v>
      </c>
      <c r="C320" s="35" t="s">
        <v>187</v>
      </c>
      <c r="D320" s="36">
        <v>1</v>
      </c>
      <c r="E320" s="36" t="s">
        <v>80</v>
      </c>
      <c r="F320" s="36" t="s">
        <v>11</v>
      </c>
      <c r="G320" s="36" t="s">
        <v>78</v>
      </c>
      <c r="H320" s="36"/>
      <c r="I320" s="36" t="s">
        <v>185</v>
      </c>
      <c r="J320" s="35" t="s">
        <v>9</v>
      </c>
      <c r="K320" s="36" t="s">
        <v>524</v>
      </c>
      <c r="L320" s="28" t="s">
        <v>80</v>
      </c>
      <c r="M320" s="28" t="s">
        <v>17</v>
      </c>
      <c r="N320" s="30" t="s">
        <v>192</v>
      </c>
      <c r="O320" s="28">
        <v>20</v>
      </c>
      <c r="P320" s="28" t="s">
        <v>190</v>
      </c>
      <c r="AG320" s="30" t="s">
        <v>194</v>
      </c>
    </row>
    <row r="321" spans="1:35" s="28" customFormat="1" ht="12" customHeight="1" x14ac:dyDescent="0.25">
      <c r="A321" s="34" t="s">
        <v>75</v>
      </c>
      <c r="B321" s="29" t="s">
        <v>439</v>
      </c>
      <c r="C321" s="35" t="s">
        <v>187</v>
      </c>
      <c r="D321" s="36">
        <v>1</v>
      </c>
      <c r="E321" s="36" t="s">
        <v>80</v>
      </c>
      <c r="F321" s="36" t="s">
        <v>76</v>
      </c>
      <c r="G321" s="36" t="s">
        <v>78</v>
      </c>
      <c r="H321" s="36"/>
      <c r="I321" s="36" t="s">
        <v>185</v>
      </c>
      <c r="J321" s="35" t="s">
        <v>9</v>
      </c>
      <c r="K321" s="36" t="s">
        <v>524</v>
      </c>
      <c r="L321" s="28" t="s">
        <v>80</v>
      </c>
      <c r="M321" s="28" t="s">
        <v>17</v>
      </c>
      <c r="N321" s="30" t="s">
        <v>192</v>
      </c>
      <c r="O321" s="28">
        <v>20</v>
      </c>
      <c r="P321" s="28" t="s">
        <v>190</v>
      </c>
      <c r="AG321" s="30" t="s">
        <v>194</v>
      </c>
    </row>
    <row r="322" spans="1:35" s="28" customFormat="1" ht="12" customHeight="1" x14ac:dyDescent="0.25">
      <c r="A322" s="34" t="s">
        <v>75</v>
      </c>
      <c r="B322" s="29" t="s">
        <v>439</v>
      </c>
      <c r="C322" s="35" t="s">
        <v>187</v>
      </c>
      <c r="D322" s="36">
        <v>1</v>
      </c>
      <c r="E322" s="36" t="s">
        <v>71</v>
      </c>
      <c r="F322" s="36" t="s">
        <v>11</v>
      </c>
      <c r="G322" s="36" t="s">
        <v>79</v>
      </c>
      <c r="H322" s="36"/>
      <c r="I322" s="36" t="s">
        <v>185</v>
      </c>
      <c r="J322" s="35" t="s">
        <v>9</v>
      </c>
      <c r="K322" s="36" t="s">
        <v>524</v>
      </c>
      <c r="L322" s="28" t="s">
        <v>71</v>
      </c>
      <c r="M322" s="28" t="s">
        <v>17</v>
      </c>
      <c r="N322" s="30" t="s">
        <v>192</v>
      </c>
      <c r="O322" s="28">
        <v>20</v>
      </c>
      <c r="P322" s="28" t="s">
        <v>190</v>
      </c>
      <c r="AG322" s="30" t="s">
        <v>194</v>
      </c>
    </row>
    <row r="323" spans="1:35" s="28" customFormat="1" ht="12" customHeight="1" x14ac:dyDescent="0.25">
      <c r="A323" s="34" t="s">
        <v>7</v>
      </c>
      <c r="B323" s="29" t="s">
        <v>416</v>
      </c>
      <c r="C323" s="35" t="s">
        <v>117</v>
      </c>
      <c r="D323" s="36">
        <v>1</v>
      </c>
      <c r="E323" s="36" t="s">
        <v>71</v>
      </c>
      <c r="F323" s="36" t="s">
        <v>12</v>
      </c>
      <c r="G323" s="36">
        <v>161000</v>
      </c>
      <c r="H323" s="36"/>
      <c r="I323" s="36" t="s">
        <v>199</v>
      </c>
      <c r="J323" s="35" t="s">
        <v>9</v>
      </c>
      <c r="K323" s="36" t="s">
        <v>524</v>
      </c>
      <c r="L323" s="28" t="s">
        <v>71</v>
      </c>
      <c r="M323" s="28" t="s">
        <v>17</v>
      </c>
      <c r="O323" s="28">
        <v>15</v>
      </c>
      <c r="P323" s="28" t="s">
        <v>200</v>
      </c>
      <c r="R323" s="28">
        <v>1</v>
      </c>
      <c r="V323" s="28">
        <v>0.6</v>
      </c>
      <c r="Z323" s="28">
        <v>0.7</v>
      </c>
      <c r="AD323" s="28">
        <v>1.9</v>
      </c>
    </row>
    <row r="324" spans="1:35" s="28" customFormat="1" ht="12" customHeight="1" x14ac:dyDescent="0.25">
      <c r="A324" s="34" t="s">
        <v>7</v>
      </c>
      <c r="B324" s="29" t="s">
        <v>416</v>
      </c>
      <c r="C324" s="35" t="s">
        <v>117</v>
      </c>
      <c r="D324" s="36">
        <v>1</v>
      </c>
      <c r="E324" s="36" t="s">
        <v>71</v>
      </c>
      <c r="F324" s="36" t="s">
        <v>11</v>
      </c>
      <c r="G324" s="36">
        <v>137000</v>
      </c>
      <c r="H324" s="36"/>
      <c r="I324" s="36" t="s">
        <v>199</v>
      </c>
      <c r="J324" s="35" t="s">
        <v>9</v>
      </c>
      <c r="K324" s="36" t="s">
        <v>524</v>
      </c>
      <c r="L324" s="28" t="s">
        <v>71</v>
      </c>
      <c r="M324" s="28" t="s">
        <v>17</v>
      </c>
      <c r="O324" s="28">
        <v>15</v>
      </c>
      <c r="P324" s="28" t="s">
        <v>200</v>
      </c>
      <c r="R324" s="28">
        <v>1</v>
      </c>
      <c r="V324" s="28">
        <v>0.6</v>
      </c>
      <c r="Z324" s="28">
        <v>0.7</v>
      </c>
      <c r="AD324" s="28">
        <v>1.9</v>
      </c>
    </row>
    <row r="325" spans="1:35" s="28" customFormat="1" ht="12" customHeight="1" x14ac:dyDescent="0.25">
      <c r="A325" s="34" t="s">
        <v>7</v>
      </c>
      <c r="B325" s="29" t="s">
        <v>416</v>
      </c>
      <c r="C325" s="35" t="s">
        <v>117</v>
      </c>
      <c r="D325" s="36">
        <v>2</v>
      </c>
      <c r="E325" s="36" t="s">
        <v>118</v>
      </c>
      <c r="F325" s="36" t="s">
        <v>11</v>
      </c>
      <c r="G325" s="36">
        <v>72.900000000000006</v>
      </c>
      <c r="H325" s="36"/>
      <c r="I325" s="36" t="s">
        <v>250</v>
      </c>
      <c r="J325" s="35" t="s">
        <v>9</v>
      </c>
      <c r="K325" s="36" t="s">
        <v>525</v>
      </c>
      <c r="L325" s="28" t="s">
        <v>26</v>
      </c>
      <c r="M325" s="28" t="s">
        <v>17</v>
      </c>
      <c r="N325" s="28">
        <v>40</v>
      </c>
      <c r="O325" s="28">
        <v>10</v>
      </c>
    </row>
    <row r="326" spans="1:35" s="28" customFormat="1" ht="12" customHeight="1" x14ac:dyDescent="0.25">
      <c r="A326" s="34" t="s">
        <v>7</v>
      </c>
      <c r="B326" s="29" t="s">
        <v>416</v>
      </c>
      <c r="C326" s="35" t="s">
        <v>117</v>
      </c>
      <c r="D326" s="36">
        <v>2</v>
      </c>
      <c r="E326" s="36" t="s">
        <v>118</v>
      </c>
      <c r="F326" s="36" t="s">
        <v>11</v>
      </c>
      <c r="G326" s="36">
        <v>84.4</v>
      </c>
      <c r="H326" s="36"/>
      <c r="I326" s="36" t="s">
        <v>250</v>
      </c>
      <c r="J326" s="35" t="s">
        <v>9</v>
      </c>
      <c r="K326" s="36" t="s">
        <v>525</v>
      </c>
      <c r="L326" s="28" t="s">
        <v>26</v>
      </c>
      <c r="M326" s="28" t="s">
        <v>17</v>
      </c>
      <c r="N326" s="28">
        <v>37</v>
      </c>
      <c r="O326" s="28">
        <v>9</v>
      </c>
    </row>
    <row r="327" spans="1:35" s="28" customFormat="1" ht="12" customHeight="1" x14ac:dyDescent="0.25">
      <c r="A327" s="34" t="s">
        <v>7</v>
      </c>
      <c r="B327" s="29" t="s">
        <v>416</v>
      </c>
      <c r="C327" s="35" t="s">
        <v>289</v>
      </c>
      <c r="D327" s="36" t="s">
        <v>503</v>
      </c>
      <c r="E327" s="36" t="s">
        <v>144</v>
      </c>
      <c r="F327" s="36" t="s">
        <v>285</v>
      </c>
      <c r="G327" s="36">
        <v>10</v>
      </c>
      <c r="H327" s="36"/>
      <c r="I327" s="36" t="s">
        <v>290</v>
      </c>
      <c r="J327" s="35" t="s">
        <v>9</v>
      </c>
      <c r="K327" s="36" t="s">
        <v>526</v>
      </c>
      <c r="L327" s="28" t="s">
        <v>288</v>
      </c>
      <c r="M327" s="28" t="s">
        <v>17</v>
      </c>
      <c r="N327" s="28">
        <v>100</v>
      </c>
      <c r="O327" s="28">
        <v>13</v>
      </c>
      <c r="P327" s="28" t="s">
        <v>287</v>
      </c>
    </row>
    <row r="328" spans="1:35" s="28" customFormat="1" ht="12" customHeight="1" x14ac:dyDescent="0.25">
      <c r="A328" s="34" t="s">
        <v>7</v>
      </c>
      <c r="B328" s="29" t="s">
        <v>416</v>
      </c>
      <c r="C328" s="35" t="s">
        <v>284</v>
      </c>
      <c r="D328" s="36">
        <v>1</v>
      </c>
      <c r="E328" s="36" t="s">
        <v>118</v>
      </c>
      <c r="F328" s="36" t="s">
        <v>10</v>
      </c>
      <c r="G328" s="36">
        <v>0.1</v>
      </c>
      <c r="H328" s="36"/>
      <c r="I328" s="36" t="s">
        <v>283</v>
      </c>
      <c r="J328" s="35" t="s">
        <v>9</v>
      </c>
      <c r="K328" s="36" t="s">
        <v>528</v>
      </c>
      <c r="L328" s="28" t="s">
        <v>243</v>
      </c>
      <c r="M328" s="28" t="s">
        <v>17</v>
      </c>
      <c r="N328" s="28">
        <v>120</v>
      </c>
      <c r="O328" s="28">
        <v>13.7</v>
      </c>
      <c r="P328" s="28">
        <v>7.5</v>
      </c>
      <c r="R328" s="28">
        <v>1</v>
      </c>
      <c r="T328" s="28">
        <v>0.2</v>
      </c>
      <c r="V328" s="28">
        <v>0.6</v>
      </c>
      <c r="X328" s="28">
        <v>0.05</v>
      </c>
      <c r="Z328" s="28">
        <v>0.7</v>
      </c>
      <c r="AD328" s="28">
        <v>1.9</v>
      </c>
      <c r="AG328" s="28">
        <v>95</v>
      </c>
      <c r="AI328" s="28">
        <v>1.3</v>
      </c>
    </row>
    <row r="329" spans="1:35" s="28" customFormat="1" ht="12" customHeight="1" x14ac:dyDescent="0.25">
      <c r="A329" s="34" t="s">
        <v>7</v>
      </c>
      <c r="B329" s="29" t="s">
        <v>416</v>
      </c>
      <c r="C329" s="35" t="s">
        <v>117</v>
      </c>
      <c r="D329" s="36">
        <v>1</v>
      </c>
      <c r="E329" s="36" t="s">
        <v>118</v>
      </c>
      <c r="F329" s="36" t="s">
        <v>12</v>
      </c>
      <c r="G329" s="36">
        <v>9.9</v>
      </c>
      <c r="H329" s="36"/>
      <c r="I329" s="36" t="s">
        <v>282</v>
      </c>
      <c r="J329" s="35" t="s">
        <v>9</v>
      </c>
      <c r="K329" s="36" t="s">
        <v>528</v>
      </c>
      <c r="L329" s="28" t="s">
        <v>244</v>
      </c>
      <c r="M329" s="28" t="s">
        <v>17</v>
      </c>
      <c r="N329" s="28">
        <v>120</v>
      </c>
      <c r="O329" s="28">
        <v>15</v>
      </c>
      <c r="P329" s="28">
        <v>8</v>
      </c>
      <c r="R329" s="28">
        <v>1</v>
      </c>
      <c r="T329" s="28">
        <v>0.2</v>
      </c>
      <c r="V329" s="28">
        <v>0.6</v>
      </c>
      <c r="X329" s="28">
        <v>0.05</v>
      </c>
      <c r="Z329" s="28">
        <v>0.7</v>
      </c>
      <c r="AD329" s="28">
        <v>1.9</v>
      </c>
      <c r="AG329" s="28">
        <v>95</v>
      </c>
      <c r="AI329" s="28">
        <v>1.3</v>
      </c>
    </row>
    <row r="330" spans="1:35" s="28" customFormat="1" ht="12" customHeight="1" x14ac:dyDescent="0.25">
      <c r="A330" s="34" t="s">
        <v>7</v>
      </c>
      <c r="B330" s="29" t="s">
        <v>416</v>
      </c>
      <c r="C330" s="35" t="s">
        <v>117</v>
      </c>
      <c r="D330" s="36">
        <v>1</v>
      </c>
      <c r="E330" s="36" t="s">
        <v>118</v>
      </c>
      <c r="F330" s="36" t="s">
        <v>12</v>
      </c>
      <c r="G330" s="36">
        <v>22.4</v>
      </c>
      <c r="H330" s="36"/>
      <c r="I330" s="36" t="s">
        <v>282</v>
      </c>
      <c r="J330" s="35" t="s">
        <v>9</v>
      </c>
      <c r="K330" s="36" t="s">
        <v>528</v>
      </c>
      <c r="L330" s="28" t="s">
        <v>244</v>
      </c>
      <c r="M330" s="28" t="s">
        <v>17</v>
      </c>
      <c r="N330" s="28">
        <v>120</v>
      </c>
      <c r="O330" s="28">
        <v>15</v>
      </c>
      <c r="P330" s="28">
        <v>8</v>
      </c>
      <c r="R330" s="28">
        <v>1</v>
      </c>
      <c r="T330" s="28">
        <v>0.2</v>
      </c>
      <c r="V330" s="28">
        <v>0.6</v>
      </c>
      <c r="X330" s="28">
        <v>0.05</v>
      </c>
      <c r="Z330" s="28">
        <v>0.7</v>
      </c>
      <c r="AD330" s="28">
        <v>1.9</v>
      </c>
      <c r="AG330" s="28">
        <v>95</v>
      </c>
      <c r="AI330" s="28">
        <v>1.3</v>
      </c>
    </row>
    <row r="331" spans="1:35" s="28" customFormat="1" ht="12" customHeight="1" x14ac:dyDescent="0.25">
      <c r="A331" s="34" t="s">
        <v>7</v>
      </c>
      <c r="B331" s="29" t="s">
        <v>416</v>
      </c>
      <c r="C331" s="35" t="s">
        <v>117</v>
      </c>
      <c r="D331" s="36">
        <v>1</v>
      </c>
      <c r="E331" s="36" t="s">
        <v>118</v>
      </c>
      <c r="F331" s="36" t="s">
        <v>13</v>
      </c>
      <c r="G331" s="36">
        <v>5</v>
      </c>
      <c r="H331" s="36"/>
      <c r="I331" s="36" t="s">
        <v>282</v>
      </c>
      <c r="J331" s="35" t="s">
        <v>9</v>
      </c>
      <c r="K331" s="36" t="s">
        <v>528</v>
      </c>
      <c r="L331" s="28" t="s">
        <v>244</v>
      </c>
      <c r="M331" s="28" t="s">
        <v>17</v>
      </c>
      <c r="N331" s="28">
        <v>120</v>
      </c>
      <c r="O331" s="28">
        <v>15</v>
      </c>
      <c r="P331" s="28">
        <v>8</v>
      </c>
      <c r="R331" s="28">
        <v>1</v>
      </c>
      <c r="T331" s="28">
        <v>0.2</v>
      </c>
      <c r="V331" s="28">
        <v>0.6</v>
      </c>
      <c r="X331" s="28">
        <v>0.05</v>
      </c>
      <c r="Z331" s="28">
        <v>0.7</v>
      </c>
      <c r="AD331" s="28">
        <v>1.9</v>
      </c>
      <c r="AG331" s="28">
        <v>95</v>
      </c>
      <c r="AI331" s="28">
        <v>1.3</v>
      </c>
    </row>
    <row r="332" spans="1:35" s="28" customFormat="1" ht="12" customHeight="1" x14ac:dyDescent="0.25">
      <c r="A332" s="34" t="s">
        <v>7</v>
      </c>
      <c r="B332" s="29" t="s">
        <v>416</v>
      </c>
      <c r="C332" s="35" t="s">
        <v>117</v>
      </c>
      <c r="D332" s="36">
        <v>1</v>
      </c>
      <c r="E332" s="36" t="s">
        <v>118</v>
      </c>
      <c r="F332" s="36" t="s">
        <v>12</v>
      </c>
      <c r="G332" s="36">
        <v>9.1</v>
      </c>
      <c r="H332" s="36"/>
      <c r="I332" s="36" t="s">
        <v>199</v>
      </c>
      <c r="J332" s="35" t="s">
        <v>9</v>
      </c>
      <c r="K332" s="36" t="s">
        <v>528</v>
      </c>
      <c r="M332" s="28" t="s">
        <v>17</v>
      </c>
      <c r="O332" s="28">
        <v>15</v>
      </c>
      <c r="P332" s="28" t="s">
        <v>200</v>
      </c>
      <c r="R332" s="28">
        <v>1</v>
      </c>
      <c r="V332" s="28">
        <v>0.6</v>
      </c>
      <c r="Z332" s="28">
        <v>0.7</v>
      </c>
      <c r="AD332" s="28">
        <v>1.9</v>
      </c>
    </row>
    <row r="333" spans="1:35" s="28" customFormat="1" ht="12" customHeight="1" x14ac:dyDescent="0.25">
      <c r="A333" s="34" t="s">
        <v>7</v>
      </c>
      <c r="B333" s="29" t="s">
        <v>584</v>
      </c>
      <c r="C333" s="35" t="s">
        <v>117</v>
      </c>
      <c r="D333" s="36">
        <v>1</v>
      </c>
      <c r="E333" s="36" t="s">
        <v>118</v>
      </c>
      <c r="F333" s="36" t="s">
        <v>34</v>
      </c>
      <c r="G333" s="36">
        <v>15.2</v>
      </c>
      <c r="H333" s="36"/>
      <c r="I333" s="36" t="s">
        <v>137</v>
      </c>
      <c r="J333" s="35" t="s">
        <v>9</v>
      </c>
      <c r="K333" s="36" t="s">
        <v>528</v>
      </c>
      <c r="L333" s="28" t="s">
        <v>139</v>
      </c>
      <c r="M333" s="28" t="s">
        <v>17</v>
      </c>
      <c r="N333" s="28">
        <v>44.3</v>
      </c>
      <c r="O333" s="28">
        <v>24.7</v>
      </c>
      <c r="P333" s="28" t="s">
        <v>143</v>
      </c>
      <c r="AG333" s="28">
        <v>43</v>
      </c>
    </row>
    <row r="334" spans="1:35" s="28" customFormat="1" ht="12" customHeight="1" x14ac:dyDescent="0.25">
      <c r="A334" s="34" t="s">
        <v>7</v>
      </c>
      <c r="B334" s="29" t="s">
        <v>584</v>
      </c>
      <c r="C334" s="35" t="s">
        <v>117</v>
      </c>
      <c r="D334" s="36">
        <v>1</v>
      </c>
      <c r="E334" s="36" t="s">
        <v>118</v>
      </c>
      <c r="F334" s="36" t="s">
        <v>24</v>
      </c>
      <c r="G334" s="36">
        <v>11.6</v>
      </c>
      <c r="H334" s="36"/>
      <c r="I334" s="36" t="s">
        <v>137</v>
      </c>
      <c r="J334" s="35" t="s">
        <v>9</v>
      </c>
      <c r="K334" s="36" t="s">
        <v>528</v>
      </c>
      <c r="L334" s="28" t="s">
        <v>139</v>
      </c>
      <c r="M334" s="28" t="s">
        <v>17</v>
      </c>
      <c r="N334" s="28">
        <v>44.3</v>
      </c>
      <c r="O334" s="28">
        <v>24.7</v>
      </c>
      <c r="P334" s="28" t="s">
        <v>143</v>
      </c>
      <c r="AG334" s="28">
        <v>43</v>
      </c>
    </row>
    <row r="335" spans="1:35" s="28" customFormat="1" ht="12" customHeight="1" x14ac:dyDescent="0.25">
      <c r="A335" s="34" t="s">
        <v>7</v>
      </c>
      <c r="B335" s="29" t="s">
        <v>584</v>
      </c>
      <c r="C335" s="35" t="s">
        <v>117</v>
      </c>
      <c r="D335" s="36">
        <v>1</v>
      </c>
      <c r="E335" s="36" t="s">
        <v>118</v>
      </c>
      <c r="F335" s="36" t="s">
        <v>107</v>
      </c>
      <c r="G335" s="36">
        <v>10.7</v>
      </c>
      <c r="H335" s="36"/>
      <c r="I335" s="36" t="s">
        <v>137</v>
      </c>
      <c r="J335" s="35" t="s">
        <v>9</v>
      </c>
      <c r="K335" s="36" t="s">
        <v>528</v>
      </c>
      <c r="L335" s="28" t="s">
        <v>139</v>
      </c>
      <c r="M335" s="28" t="s">
        <v>17</v>
      </c>
      <c r="N335" s="28">
        <v>44.3</v>
      </c>
      <c r="O335" s="28">
        <v>24.7</v>
      </c>
      <c r="P335" s="28" t="s">
        <v>143</v>
      </c>
      <c r="AG335" s="28">
        <v>43</v>
      </c>
    </row>
    <row r="336" spans="1:35" s="28" customFormat="1" ht="12" customHeight="1" x14ac:dyDescent="0.25">
      <c r="A336" s="34" t="s">
        <v>7</v>
      </c>
      <c r="B336" s="29" t="s">
        <v>584</v>
      </c>
      <c r="C336" s="35" t="s">
        <v>117</v>
      </c>
      <c r="D336" s="36">
        <v>1</v>
      </c>
      <c r="E336" s="36" t="s">
        <v>118</v>
      </c>
      <c r="F336" s="36" t="s">
        <v>107</v>
      </c>
      <c r="G336" s="36">
        <v>7.2</v>
      </c>
      <c r="H336" s="36"/>
      <c r="I336" s="36" t="s">
        <v>134</v>
      </c>
      <c r="J336" s="35" t="s">
        <v>9</v>
      </c>
      <c r="K336" s="36" t="s">
        <v>528</v>
      </c>
      <c r="L336" s="28" t="s">
        <v>139</v>
      </c>
      <c r="M336" s="28" t="s">
        <v>17</v>
      </c>
      <c r="N336" s="28">
        <v>44.4</v>
      </c>
      <c r="O336" s="28">
        <v>23.1</v>
      </c>
      <c r="P336" s="28">
        <v>7.25</v>
      </c>
      <c r="AG336" s="28">
        <v>40.6</v>
      </c>
    </row>
    <row r="337" spans="1:35" s="28" customFormat="1" ht="12" customHeight="1" x14ac:dyDescent="0.25">
      <c r="A337" s="34" t="s">
        <v>7</v>
      </c>
      <c r="B337" s="29" t="s">
        <v>584</v>
      </c>
      <c r="C337" s="35" t="s">
        <v>117</v>
      </c>
      <c r="D337" s="36">
        <v>1</v>
      </c>
      <c r="E337" s="36" t="s">
        <v>118</v>
      </c>
      <c r="F337" s="36" t="s">
        <v>107</v>
      </c>
      <c r="G337" s="36">
        <v>14</v>
      </c>
      <c r="H337" s="36"/>
      <c r="I337" s="36" t="s">
        <v>134</v>
      </c>
      <c r="J337" s="35" t="s">
        <v>9</v>
      </c>
      <c r="K337" s="36" t="s">
        <v>528</v>
      </c>
      <c r="L337" s="28" t="s">
        <v>139</v>
      </c>
      <c r="M337" s="28" t="s">
        <v>17</v>
      </c>
      <c r="N337" s="28">
        <v>44.8</v>
      </c>
      <c r="O337" s="28">
        <v>23.5</v>
      </c>
      <c r="P337" s="28">
        <v>7.25</v>
      </c>
      <c r="AG337" s="28">
        <v>40.799999999999997</v>
      </c>
    </row>
    <row r="338" spans="1:35" s="28" customFormat="1" ht="12" customHeight="1" x14ac:dyDescent="0.25">
      <c r="A338" s="34" t="s">
        <v>7</v>
      </c>
      <c r="B338" s="29" t="s">
        <v>584</v>
      </c>
      <c r="C338" s="35" t="s">
        <v>117</v>
      </c>
      <c r="D338" s="36">
        <v>1</v>
      </c>
      <c r="E338" s="36" t="s">
        <v>118</v>
      </c>
      <c r="F338" s="36" t="s">
        <v>24</v>
      </c>
      <c r="G338" s="36">
        <v>9.5</v>
      </c>
      <c r="H338" s="36"/>
      <c r="I338" s="36" t="s">
        <v>134</v>
      </c>
      <c r="J338" s="35" t="s">
        <v>9</v>
      </c>
      <c r="K338" s="36" t="s">
        <v>528</v>
      </c>
      <c r="L338" s="28" t="s">
        <v>139</v>
      </c>
      <c r="M338" s="28" t="s">
        <v>17</v>
      </c>
      <c r="N338" s="28">
        <v>44.5</v>
      </c>
      <c r="O338" s="28">
        <v>23.1</v>
      </c>
      <c r="P338" s="28">
        <v>7.25</v>
      </c>
      <c r="AG338" s="28">
        <v>40.6</v>
      </c>
    </row>
    <row r="339" spans="1:35" s="28" customFormat="1" ht="12" customHeight="1" x14ac:dyDescent="0.25">
      <c r="A339" s="34" t="s">
        <v>7</v>
      </c>
      <c r="B339" s="29" t="s">
        <v>584</v>
      </c>
      <c r="C339" s="35" t="s">
        <v>117</v>
      </c>
      <c r="D339" s="36">
        <v>1</v>
      </c>
      <c r="E339" s="36" t="s">
        <v>118</v>
      </c>
      <c r="F339" s="36" t="s">
        <v>24</v>
      </c>
      <c r="G339" s="36">
        <v>14</v>
      </c>
      <c r="H339" s="36"/>
      <c r="I339" s="36" t="s">
        <v>134</v>
      </c>
      <c r="J339" s="35" t="s">
        <v>9</v>
      </c>
      <c r="K339" s="36" t="s">
        <v>528</v>
      </c>
      <c r="L339" s="28" t="s">
        <v>139</v>
      </c>
      <c r="M339" s="28" t="s">
        <v>17</v>
      </c>
      <c r="N339" s="28">
        <v>44.8</v>
      </c>
      <c r="O339" s="28">
        <v>23.5</v>
      </c>
      <c r="P339" s="28">
        <v>7.25</v>
      </c>
      <c r="AG339" s="28">
        <v>40.799999999999997</v>
      </c>
    </row>
    <row r="340" spans="1:35" s="28" customFormat="1" ht="12" customHeight="1" x14ac:dyDescent="0.25">
      <c r="A340" s="34" t="s">
        <v>7</v>
      </c>
      <c r="B340" s="29" t="s">
        <v>584</v>
      </c>
      <c r="C340" s="35" t="s">
        <v>117</v>
      </c>
      <c r="D340" s="36">
        <v>1</v>
      </c>
      <c r="E340" s="36" t="s">
        <v>118</v>
      </c>
      <c r="F340" s="36" t="s">
        <v>34</v>
      </c>
      <c r="G340" s="36">
        <v>12.9</v>
      </c>
      <c r="H340" s="36"/>
      <c r="I340" s="36" t="s">
        <v>134</v>
      </c>
      <c r="J340" s="35" t="s">
        <v>9</v>
      </c>
      <c r="K340" s="36" t="s">
        <v>528</v>
      </c>
      <c r="L340" s="28" t="s">
        <v>139</v>
      </c>
      <c r="M340" s="28" t="s">
        <v>17</v>
      </c>
      <c r="N340" s="28">
        <v>44.5</v>
      </c>
      <c r="O340" s="28">
        <v>23.1</v>
      </c>
      <c r="P340" s="28">
        <v>7.25</v>
      </c>
      <c r="AG340" s="28">
        <v>40.6</v>
      </c>
    </row>
    <row r="341" spans="1:35" s="28" customFormat="1" ht="12" customHeight="1" x14ac:dyDescent="0.25">
      <c r="A341" s="34" t="s">
        <v>7</v>
      </c>
      <c r="B341" s="29" t="s">
        <v>584</v>
      </c>
      <c r="C341" s="35" t="s">
        <v>117</v>
      </c>
      <c r="D341" s="36">
        <v>1</v>
      </c>
      <c r="E341" s="36" t="s">
        <v>118</v>
      </c>
      <c r="F341" s="36" t="s">
        <v>34</v>
      </c>
      <c r="G341" s="36">
        <v>14</v>
      </c>
      <c r="H341" s="36"/>
      <c r="I341" s="36" t="s">
        <v>134</v>
      </c>
      <c r="J341" s="35" t="s">
        <v>9</v>
      </c>
      <c r="K341" s="36" t="s">
        <v>528</v>
      </c>
      <c r="L341" s="28" t="s">
        <v>139</v>
      </c>
      <c r="M341" s="28" t="s">
        <v>17</v>
      </c>
      <c r="N341" s="28">
        <v>44.8</v>
      </c>
      <c r="O341" s="28">
        <v>23.5</v>
      </c>
      <c r="P341" s="28">
        <v>7.25</v>
      </c>
      <c r="AG341" s="28">
        <v>40.799999999999997</v>
      </c>
    </row>
    <row r="342" spans="1:35" s="28" customFormat="1" ht="12" customHeight="1" x14ac:dyDescent="0.25">
      <c r="A342" s="34" t="s">
        <v>7</v>
      </c>
      <c r="B342" s="29" t="s">
        <v>584</v>
      </c>
      <c r="C342" s="35" t="s">
        <v>117</v>
      </c>
      <c r="D342" s="36">
        <v>1</v>
      </c>
      <c r="E342" s="36" t="s">
        <v>118</v>
      </c>
      <c r="F342" s="36" t="s">
        <v>11</v>
      </c>
      <c r="G342" s="36">
        <v>16</v>
      </c>
      <c r="H342" s="36"/>
      <c r="I342" s="36" t="s">
        <v>201</v>
      </c>
      <c r="J342" s="35" t="s">
        <v>9</v>
      </c>
      <c r="K342" s="36" t="s">
        <v>518</v>
      </c>
      <c r="M342" s="28" t="s">
        <v>17</v>
      </c>
      <c r="N342" s="28">
        <v>38</v>
      </c>
      <c r="O342" s="28">
        <v>25</v>
      </c>
      <c r="P342" s="28">
        <v>7.2</v>
      </c>
      <c r="AG342" s="28">
        <v>36</v>
      </c>
    </row>
    <row r="343" spans="1:35" s="28" customFormat="1" ht="12" customHeight="1" x14ac:dyDescent="0.25">
      <c r="A343" s="34" t="s">
        <v>7</v>
      </c>
      <c r="B343" s="29" t="s">
        <v>584</v>
      </c>
      <c r="C343" s="35" t="s">
        <v>284</v>
      </c>
      <c r="D343" s="36">
        <v>1</v>
      </c>
      <c r="E343" s="36" t="s">
        <v>118</v>
      </c>
      <c r="F343" s="36" t="s">
        <v>11</v>
      </c>
      <c r="G343" s="36">
        <v>11.6</v>
      </c>
      <c r="H343" s="36"/>
      <c r="I343" s="36" t="s">
        <v>185</v>
      </c>
      <c r="J343" s="35" t="s">
        <v>9</v>
      </c>
      <c r="K343" s="36" t="s">
        <v>518</v>
      </c>
      <c r="L343" s="28" t="s">
        <v>77</v>
      </c>
      <c r="M343" s="28" t="s">
        <v>17</v>
      </c>
      <c r="N343" s="30" t="s">
        <v>192</v>
      </c>
      <c r="O343" s="28">
        <v>20</v>
      </c>
      <c r="P343" s="28" t="s">
        <v>190</v>
      </c>
      <c r="AG343" s="30" t="s">
        <v>194</v>
      </c>
    </row>
    <row r="344" spans="1:35" s="28" customFormat="1" ht="12" customHeight="1" x14ac:dyDescent="0.25">
      <c r="A344" s="34" t="s">
        <v>7</v>
      </c>
      <c r="B344" s="29" t="s">
        <v>584</v>
      </c>
      <c r="C344" s="35" t="s">
        <v>284</v>
      </c>
      <c r="D344" s="36">
        <v>1</v>
      </c>
      <c r="E344" s="36" t="s">
        <v>80</v>
      </c>
      <c r="F344" s="36" t="s">
        <v>11</v>
      </c>
      <c r="G344" s="36" t="s">
        <v>78</v>
      </c>
      <c r="H344" s="36"/>
      <c r="I344" s="36" t="s">
        <v>185</v>
      </c>
      <c r="J344" s="35" t="s">
        <v>9</v>
      </c>
      <c r="K344" s="36" t="s">
        <v>524</v>
      </c>
      <c r="L344" s="28" t="s">
        <v>80</v>
      </c>
      <c r="M344" s="28" t="s">
        <v>17</v>
      </c>
      <c r="N344" s="30" t="s">
        <v>192</v>
      </c>
      <c r="O344" s="28">
        <v>20</v>
      </c>
      <c r="P344" s="28" t="s">
        <v>190</v>
      </c>
      <c r="AG344" s="30" t="s">
        <v>194</v>
      </c>
    </row>
    <row r="345" spans="1:35" s="28" customFormat="1" ht="12" customHeight="1" x14ac:dyDescent="0.25">
      <c r="A345" s="34" t="s">
        <v>7</v>
      </c>
      <c r="B345" s="29" t="s">
        <v>584</v>
      </c>
      <c r="C345" s="35" t="s">
        <v>284</v>
      </c>
      <c r="D345" s="36">
        <v>1</v>
      </c>
      <c r="E345" s="36" t="s">
        <v>80</v>
      </c>
      <c r="F345" s="36" t="s">
        <v>76</v>
      </c>
      <c r="G345" s="36" t="s">
        <v>78</v>
      </c>
      <c r="H345" s="36"/>
      <c r="I345" s="36" t="s">
        <v>185</v>
      </c>
      <c r="J345" s="35" t="s">
        <v>9</v>
      </c>
      <c r="K345" s="36" t="s">
        <v>524</v>
      </c>
      <c r="L345" s="28" t="s">
        <v>80</v>
      </c>
      <c r="M345" s="28" t="s">
        <v>17</v>
      </c>
      <c r="N345" s="30" t="s">
        <v>192</v>
      </c>
      <c r="O345" s="28">
        <v>20</v>
      </c>
      <c r="P345" s="28" t="s">
        <v>190</v>
      </c>
      <c r="AG345" s="30" t="s">
        <v>194</v>
      </c>
    </row>
    <row r="346" spans="1:35" s="28" customFormat="1" ht="12" customHeight="1" x14ac:dyDescent="0.25">
      <c r="A346" s="34" t="s">
        <v>7</v>
      </c>
      <c r="B346" s="29" t="s">
        <v>584</v>
      </c>
      <c r="C346" s="35" t="s">
        <v>284</v>
      </c>
      <c r="D346" s="36">
        <v>1</v>
      </c>
      <c r="E346" s="36" t="s">
        <v>71</v>
      </c>
      <c r="F346" s="36" t="s">
        <v>11</v>
      </c>
      <c r="G346" s="36" t="s">
        <v>79</v>
      </c>
      <c r="H346" s="36"/>
      <c r="I346" s="36" t="s">
        <v>185</v>
      </c>
      <c r="J346" s="35" t="s">
        <v>9</v>
      </c>
      <c r="K346" s="36" t="s">
        <v>524</v>
      </c>
      <c r="L346" s="28" t="s">
        <v>71</v>
      </c>
      <c r="M346" s="28" t="s">
        <v>17</v>
      </c>
      <c r="N346" s="30" t="s">
        <v>192</v>
      </c>
      <c r="O346" s="28">
        <v>20</v>
      </c>
      <c r="P346" s="28" t="s">
        <v>190</v>
      </c>
      <c r="AG346" s="30" t="s">
        <v>194</v>
      </c>
    </row>
    <row r="347" spans="1:35" s="28" customFormat="1" ht="12" customHeight="1" x14ac:dyDescent="0.25">
      <c r="A347" s="34" t="s">
        <v>7</v>
      </c>
      <c r="B347" s="29" t="s">
        <v>584</v>
      </c>
      <c r="C347" s="35" t="s">
        <v>284</v>
      </c>
      <c r="D347" s="36">
        <v>1</v>
      </c>
      <c r="E347" s="36" t="s">
        <v>71</v>
      </c>
      <c r="F347" s="36" t="s">
        <v>76</v>
      </c>
      <c r="G347" s="36" t="s">
        <v>79</v>
      </c>
      <c r="H347" s="36"/>
      <c r="I347" s="36" t="s">
        <v>185</v>
      </c>
      <c r="J347" s="35" t="s">
        <v>9</v>
      </c>
      <c r="K347" s="36" t="s">
        <v>524</v>
      </c>
      <c r="L347" s="28" t="s">
        <v>71</v>
      </c>
      <c r="M347" s="28" t="s">
        <v>17</v>
      </c>
      <c r="N347" s="30" t="s">
        <v>192</v>
      </c>
      <c r="O347" s="28">
        <v>20</v>
      </c>
      <c r="P347" s="28" t="s">
        <v>190</v>
      </c>
      <c r="AG347" s="30" t="s">
        <v>194</v>
      </c>
    </row>
    <row r="348" spans="1:35" s="28" customFormat="1" ht="12" customHeight="1" x14ac:dyDescent="0.25">
      <c r="A348" s="34" t="s">
        <v>7</v>
      </c>
      <c r="B348" s="29" t="s">
        <v>584</v>
      </c>
      <c r="C348" s="35" t="s">
        <v>117</v>
      </c>
      <c r="D348" s="36">
        <v>2</v>
      </c>
      <c r="E348" s="36" t="s">
        <v>118</v>
      </c>
      <c r="F348" s="36" t="s">
        <v>11</v>
      </c>
      <c r="G348" s="36">
        <v>9.4</v>
      </c>
      <c r="H348" s="36"/>
      <c r="I348" s="36" t="s">
        <v>250</v>
      </c>
      <c r="J348" s="35" t="s">
        <v>9</v>
      </c>
      <c r="K348" s="36" t="s">
        <v>525</v>
      </c>
      <c r="L348" s="28" t="s">
        <v>26</v>
      </c>
      <c r="M348" s="28" t="s">
        <v>17</v>
      </c>
      <c r="N348" s="28">
        <v>38</v>
      </c>
      <c r="O348" s="28">
        <v>20</v>
      </c>
    </row>
    <row r="349" spans="1:35" s="28" customFormat="1" ht="12" customHeight="1" x14ac:dyDescent="0.25">
      <c r="A349" s="34" t="s">
        <v>7</v>
      </c>
      <c r="B349" s="29" t="s">
        <v>584</v>
      </c>
      <c r="C349" s="35" t="s">
        <v>117</v>
      </c>
      <c r="D349" s="36">
        <v>2</v>
      </c>
      <c r="E349" s="36" t="s">
        <v>118</v>
      </c>
      <c r="F349" s="36" t="s">
        <v>11</v>
      </c>
      <c r="G349" s="36">
        <v>9.6999999999999993</v>
      </c>
      <c r="H349" s="36"/>
      <c r="I349" s="36" t="s">
        <v>250</v>
      </c>
      <c r="J349" s="35" t="s">
        <v>9</v>
      </c>
      <c r="K349" s="36" t="s">
        <v>525</v>
      </c>
      <c r="L349" s="28" t="s">
        <v>26</v>
      </c>
      <c r="M349" s="28" t="s">
        <v>17</v>
      </c>
      <c r="N349" s="28">
        <v>39</v>
      </c>
      <c r="O349" s="28">
        <v>21</v>
      </c>
    </row>
    <row r="350" spans="1:35" s="28" customFormat="1" ht="12" customHeight="1" x14ac:dyDescent="0.25">
      <c r="A350" s="34" t="s">
        <v>7</v>
      </c>
      <c r="B350" s="29" t="s">
        <v>584</v>
      </c>
      <c r="C350" s="35" t="s">
        <v>117</v>
      </c>
      <c r="D350" s="36">
        <v>1</v>
      </c>
      <c r="E350" s="36" t="s">
        <v>118</v>
      </c>
      <c r="F350" s="36" t="s">
        <v>11</v>
      </c>
      <c r="G350" s="36">
        <v>19.8</v>
      </c>
      <c r="H350" s="36"/>
      <c r="I350" s="36" t="s">
        <v>368</v>
      </c>
      <c r="J350" s="35" t="s">
        <v>9</v>
      </c>
      <c r="K350" s="36" t="s">
        <v>529</v>
      </c>
      <c r="N350" s="38">
        <v>68</v>
      </c>
      <c r="O350" s="28">
        <v>22</v>
      </c>
      <c r="P350" s="28">
        <v>8.3000000000000007</v>
      </c>
      <c r="Q350" s="28">
        <v>13</v>
      </c>
      <c r="S350" s="28">
        <v>9</v>
      </c>
      <c r="U350" s="28">
        <v>42</v>
      </c>
      <c r="W350" s="28">
        <v>5</v>
      </c>
      <c r="Y350" s="28">
        <v>4</v>
      </c>
      <c r="AA350" s="28">
        <v>65</v>
      </c>
      <c r="AG350" s="28">
        <v>102</v>
      </c>
      <c r="AI350" s="28">
        <v>1.2</v>
      </c>
    </row>
    <row r="351" spans="1:35" s="28" customFormat="1" ht="12" customHeight="1" x14ac:dyDescent="0.25">
      <c r="A351" s="34" t="s">
        <v>7</v>
      </c>
      <c r="B351" s="29" t="s">
        <v>584</v>
      </c>
      <c r="C351" s="35" t="s">
        <v>117</v>
      </c>
      <c r="D351" s="36">
        <v>1</v>
      </c>
      <c r="E351" s="36" t="s">
        <v>118</v>
      </c>
      <c r="F351" s="36" t="s">
        <v>11</v>
      </c>
      <c r="G351" s="36">
        <v>19.600000000000001</v>
      </c>
      <c r="H351" s="36"/>
      <c r="I351" s="36" t="s">
        <v>368</v>
      </c>
      <c r="J351" s="35" t="s">
        <v>9</v>
      </c>
      <c r="K351" s="36" t="s">
        <v>529</v>
      </c>
      <c r="N351" s="38">
        <v>66</v>
      </c>
      <c r="O351" s="28">
        <v>22</v>
      </c>
      <c r="P351" s="28">
        <v>8.3000000000000007</v>
      </c>
      <c r="Q351" s="28">
        <v>12</v>
      </c>
      <c r="S351" s="28">
        <v>9</v>
      </c>
      <c r="U351" s="28">
        <v>42</v>
      </c>
      <c r="W351" s="28">
        <v>28</v>
      </c>
      <c r="Y351" s="28">
        <v>25</v>
      </c>
      <c r="AA351" s="28">
        <v>63</v>
      </c>
      <c r="AG351" s="28">
        <v>108</v>
      </c>
      <c r="AI351" s="28">
        <v>1.5</v>
      </c>
    </row>
    <row r="352" spans="1:35" s="28" customFormat="1" ht="12" customHeight="1" x14ac:dyDescent="0.25">
      <c r="A352" s="34" t="s">
        <v>7</v>
      </c>
      <c r="B352" s="29" t="s">
        <v>584</v>
      </c>
      <c r="C352" s="35" t="s">
        <v>117</v>
      </c>
      <c r="D352" s="36">
        <v>1</v>
      </c>
      <c r="E352" s="36" t="s">
        <v>118</v>
      </c>
      <c r="F352" s="36" t="s">
        <v>11</v>
      </c>
      <c r="G352" s="36">
        <v>21.1</v>
      </c>
      <c r="H352" s="36"/>
      <c r="I352" s="36" t="s">
        <v>368</v>
      </c>
      <c r="J352" s="35" t="s">
        <v>9</v>
      </c>
      <c r="K352" s="36" t="s">
        <v>529</v>
      </c>
      <c r="N352" s="38">
        <v>58</v>
      </c>
      <c r="O352" s="28">
        <v>22</v>
      </c>
      <c r="P352" s="28">
        <v>8.3000000000000007</v>
      </c>
      <c r="Q352" s="28">
        <v>11</v>
      </c>
      <c r="S352" s="28">
        <v>8</v>
      </c>
      <c r="U352" s="28">
        <v>42</v>
      </c>
      <c r="W352" s="28">
        <v>52</v>
      </c>
      <c r="Y352" s="28">
        <v>48</v>
      </c>
      <c r="AA352" s="28">
        <v>56</v>
      </c>
      <c r="AG352" s="28">
        <v>108</v>
      </c>
      <c r="AI352" s="28">
        <v>3.2</v>
      </c>
    </row>
    <row r="353" spans="1:35" s="28" customFormat="1" ht="12" customHeight="1" x14ac:dyDescent="0.25">
      <c r="A353" s="34" t="s">
        <v>7</v>
      </c>
      <c r="B353" s="29" t="s">
        <v>584</v>
      </c>
      <c r="C353" s="35" t="s">
        <v>117</v>
      </c>
      <c r="D353" s="36">
        <v>1</v>
      </c>
      <c r="E353" s="36" t="s">
        <v>118</v>
      </c>
      <c r="F353" s="36" t="s">
        <v>11</v>
      </c>
      <c r="G353" s="36">
        <v>24.3</v>
      </c>
      <c r="H353" s="36"/>
      <c r="I353" s="36" t="s">
        <v>368</v>
      </c>
      <c r="J353" s="35" t="s">
        <v>9</v>
      </c>
      <c r="K353" s="36" t="s">
        <v>529</v>
      </c>
      <c r="N353" s="38">
        <v>56</v>
      </c>
      <c r="O353" s="28">
        <v>22</v>
      </c>
      <c r="P353" s="28">
        <v>8.3000000000000007</v>
      </c>
      <c r="Q353" s="28">
        <v>10</v>
      </c>
      <c r="S353" s="28">
        <v>7</v>
      </c>
      <c r="U353" s="28">
        <v>42</v>
      </c>
      <c r="W353" s="28">
        <v>76</v>
      </c>
      <c r="Y353" s="28">
        <v>69</v>
      </c>
      <c r="AA353" s="28">
        <v>54</v>
      </c>
      <c r="AG353" s="28">
        <v>106</v>
      </c>
      <c r="AI353" s="28">
        <v>2.5</v>
      </c>
    </row>
    <row r="354" spans="1:35" s="28" customFormat="1" ht="12" customHeight="1" x14ac:dyDescent="0.25">
      <c r="A354" s="34" t="s">
        <v>7</v>
      </c>
      <c r="B354" s="29" t="s">
        <v>584</v>
      </c>
      <c r="C354" s="35" t="s">
        <v>117</v>
      </c>
      <c r="D354" s="36">
        <v>1</v>
      </c>
      <c r="E354" s="36" t="s">
        <v>118</v>
      </c>
      <c r="F354" s="36" t="s">
        <v>11</v>
      </c>
      <c r="G354" s="36">
        <v>21.8</v>
      </c>
      <c r="H354" s="36"/>
      <c r="I354" s="36" t="s">
        <v>368</v>
      </c>
      <c r="J354" s="35" t="s">
        <v>9</v>
      </c>
      <c r="K354" s="36" t="s">
        <v>529</v>
      </c>
      <c r="N354" s="38">
        <v>58</v>
      </c>
      <c r="O354" s="28">
        <v>22</v>
      </c>
      <c r="P354" s="28">
        <v>8.3000000000000007</v>
      </c>
      <c r="Q354" s="28">
        <v>11</v>
      </c>
      <c r="S354" s="28">
        <v>8</v>
      </c>
      <c r="U354" s="28">
        <v>42</v>
      </c>
      <c r="W354" s="28">
        <v>27</v>
      </c>
      <c r="Y354" s="28">
        <v>25</v>
      </c>
      <c r="AA354" s="28">
        <v>56</v>
      </c>
      <c r="AG354" s="28">
        <v>106</v>
      </c>
      <c r="AI354" s="28">
        <v>5.7</v>
      </c>
    </row>
    <row r="355" spans="1:35" s="28" customFormat="1" ht="12" customHeight="1" x14ac:dyDescent="0.25">
      <c r="A355" s="34" t="s">
        <v>7</v>
      </c>
      <c r="B355" s="29" t="s">
        <v>584</v>
      </c>
      <c r="C355" s="35" t="s">
        <v>117</v>
      </c>
      <c r="D355" s="36">
        <v>1</v>
      </c>
      <c r="E355" s="36" t="s">
        <v>118</v>
      </c>
      <c r="F355" s="36" t="s">
        <v>11</v>
      </c>
      <c r="G355" s="36">
        <v>26.2</v>
      </c>
      <c r="H355" s="36"/>
      <c r="I355" s="36" t="s">
        <v>368</v>
      </c>
      <c r="J355" s="35" t="s">
        <v>9</v>
      </c>
      <c r="K355" s="36" t="s">
        <v>529</v>
      </c>
      <c r="N355" s="38">
        <v>60</v>
      </c>
      <c r="O355" s="28">
        <v>22</v>
      </c>
      <c r="P355" s="28">
        <v>8.3000000000000007</v>
      </c>
      <c r="Q355" s="28">
        <v>11</v>
      </c>
      <c r="S355" s="28">
        <v>8</v>
      </c>
      <c r="U355" s="28">
        <v>42</v>
      </c>
      <c r="W355" s="28">
        <v>3</v>
      </c>
      <c r="Y355" s="28">
        <v>3</v>
      </c>
      <c r="AA355" s="28">
        <v>58</v>
      </c>
      <c r="AG355" s="28">
        <v>106</v>
      </c>
      <c r="AI355" s="28">
        <v>9.1999999999999993</v>
      </c>
    </row>
    <row r="356" spans="1:35" s="28" customFormat="1" ht="12" customHeight="1" x14ac:dyDescent="0.25">
      <c r="A356" s="34" t="s">
        <v>7</v>
      </c>
      <c r="B356" s="29" t="s">
        <v>584</v>
      </c>
      <c r="C356" s="35" t="s">
        <v>117</v>
      </c>
      <c r="D356" s="36">
        <v>1</v>
      </c>
      <c r="E356" s="36" t="s">
        <v>118</v>
      </c>
      <c r="F356" s="36" t="s">
        <v>11</v>
      </c>
      <c r="G356" s="36">
        <v>23.8</v>
      </c>
      <c r="H356" s="36"/>
      <c r="I356" s="36" t="s">
        <v>368</v>
      </c>
      <c r="J356" s="35" t="s">
        <v>9</v>
      </c>
      <c r="K356" s="36" t="s">
        <v>529</v>
      </c>
      <c r="N356" s="38">
        <v>58</v>
      </c>
      <c r="O356" s="28">
        <v>22</v>
      </c>
      <c r="P356" s="28">
        <v>8.3000000000000007</v>
      </c>
      <c r="Q356" s="28">
        <v>11</v>
      </c>
      <c r="S356" s="28">
        <v>8</v>
      </c>
      <c r="U356" s="28">
        <v>42</v>
      </c>
      <c r="W356" s="28">
        <v>4</v>
      </c>
      <c r="Y356" s="28">
        <v>4</v>
      </c>
      <c r="AA356" s="28">
        <v>56</v>
      </c>
      <c r="AG356" s="28">
        <v>112</v>
      </c>
      <c r="AI356" s="28">
        <v>6.6</v>
      </c>
    </row>
    <row r="357" spans="1:35" s="28" customFormat="1" ht="12" customHeight="1" x14ac:dyDescent="0.25">
      <c r="A357" s="34" t="s">
        <v>7</v>
      </c>
      <c r="B357" s="29" t="s">
        <v>584</v>
      </c>
      <c r="C357" s="35" t="s">
        <v>117</v>
      </c>
      <c r="D357" s="36">
        <v>1</v>
      </c>
      <c r="E357" s="36" t="s">
        <v>118</v>
      </c>
      <c r="F357" s="36" t="s">
        <v>11</v>
      </c>
      <c r="G357" s="36">
        <v>6.7</v>
      </c>
      <c r="H357" s="36"/>
      <c r="I357" s="36" t="s">
        <v>275</v>
      </c>
      <c r="J357" s="35" t="s">
        <v>9</v>
      </c>
      <c r="K357" s="36" t="s">
        <v>529</v>
      </c>
      <c r="L357" s="28" t="s">
        <v>18</v>
      </c>
      <c r="M357" s="28" t="s">
        <v>17</v>
      </c>
      <c r="O357" s="28">
        <v>17</v>
      </c>
      <c r="P357" s="28">
        <v>6.2</v>
      </c>
      <c r="Q357" s="28">
        <f t="shared" ref="Q357:Q367" si="40">R357*40.08</f>
        <v>1.9078079999999999</v>
      </c>
      <c r="R357" s="28">
        <v>4.7600000000000003E-2</v>
      </c>
      <c r="S357" s="28">
        <f t="shared" ref="S357:S363" si="41">T357*24.305</f>
        <v>0.1142335</v>
      </c>
      <c r="T357" s="28">
        <v>4.7000000000000002E-3</v>
      </c>
      <c r="U357" s="28">
        <f t="shared" ref="U357:U363" si="42">V357*22.9898</f>
        <v>1.92884422</v>
      </c>
      <c r="V357" s="28">
        <v>8.3900000000000002E-2</v>
      </c>
      <c r="W357" s="28">
        <f t="shared" ref="W357:W363" si="43">39.098*X357</f>
        <v>0.4261682</v>
      </c>
      <c r="X357" s="28">
        <v>1.09E-2</v>
      </c>
      <c r="Y357" s="28">
        <f t="shared" ref="Y357:Y382" si="44">Z357*35.453</f>
        <v>2.4037134</v>
      </c>
      <c r="Z357" s="28">
        <v>6.7799999999999999E-2</v>
      </c>
      <c r="AG357" s="28">
        <v>8.25</v>
      </c>
    </row>
    <row r="358" spans="1:35" s="28" customFormat="1" ht="12" customHeight="1" x14ac:dyDescent="0.25">
      <c r="A358" s="34" t="s">
        <v>7</v>
      </c>
      <c r="B358" s="29" t="s">
        <v>584</v>
      </c>
      <c r="C358" s="35" t="s">
        <v>117</v>
      </c>
      <c r="D358" s="36">
        <v>1</v>
      </c>
      <c r="E358" s="36" t="s">
        <v>118</v>
      </c>
      <c r="F358" s="36" t="s">
        <v>11</v>
      </c>
      <c r="G358" s="36">
        <v>7.8</v>
      </c>
      <c r="H358" s="36"/>
      <c r="I358" s="36" t="s">
        <v>275</v>
      </c>
      <c r="J358" s="35" t="s">
        <v>9</v>
      </c>
      <c r="K358" s="36" t="s">
        <v>529</v>
      </c>
      <c r="L358" s="28" t="s">
        <v>19</v>
      </c>
      <c r="M358" s="28" t="s">
        <v>17</v>
      </c>
      <c r="O358" s="28">
        <v>17</v>
      </c>
      <c r="P358" s="28">
        <v>6.6</v>
      </c>
      <c r="Q358" s="28">
        <f t="shared" si="40"/>
        <v>19.999919999999999</v>
      </c>
      <c r="R358" s="28">
        <v>0.499</v>
      </c>
      <c r="S358" s="28">
        <f t="shared" si="41"/>
        <v>0.29652100000000003</v>
      </c>
      <c r="T358" s="28">
        <v>1.2200000000000001E-2</v>
      </c>
      <c r="U358" s="28">
        <f t="shared" si="42"/>
        <v>1.7288329600000001</v>
      </c>
      <c r="V358" s="28">
        <v>7.5200000000000003E-2</v>
      </c>
      <c r="W358" s="28">
        <f t="shared" si="43"/>
        <v>0.45744659999999998</v>
      </c>
      <c r="X358" s="28">
        <v>1.17E-2</v>
      </c>
      <c r="Y358" s="28">
        <f t="shared" si="44"/>
        <v>1.6414739000000003</v>
      </c>
      <c r="Z358" s="28">
        <v>4.6300000000000001E-2</v>
      </c>
      <c r="AG358" s="28">
        <v>8.25</v>
      </c>
    </row>
    <row r="359" spans="1:35" s="28" customFormat="1" ht="12" customHeight="1" x14ac:dyDescent="0.25">
      <c r="A359" s="34" t="s">
        <v>7</v>
      </c>
      <c r="B359" s="29" t="s">
        <v>584</v>
      </c>
      <c r="C359" s="35" t="s">
        <v>117</v>
      </c>
      <c r="D359" s="36">
        <v>1</v>
      </c>
      <c r="E359" s="36" t="s">
        <v>118</v>
      </c>
      <c r="F359" s="36" t="s">
        <v>11</v>
      </c>
      <c r="G359" s="36">
        <v>13.3</v>
      </c>
      <c r="H359" s="36"/>
      <c r="I359" s="36" t="s">
        <v>275</v>
      </c>
      <c r="J359" s="35" t="s">
        <v>9</v>
      </c>
      <c r="K359" s="36" t="s">
        <v>529</v>
      </c>
      <c r="L359" s="28" t="s">
        <v>20</v>
      </c>
      <c r="M359" s="28" t="s">
        <v>17</v>
      </c>
      <c r="O359" s="28">
        <v>17</v>
      </c>
      <c r="P359" s="28">
        <v>6.7</v>
      </c>
      <c r="Q359" s="28">
        <f t="shared" si="40"/>
        <v>1.2825599999999999</v>
      </c>
      <c r="R359" s="28">
        <v>3.2000000000000001E-2</v>
      </c>
      <c r="S359" s="28">
        <f t="shared" si="41"/>
        <v>7.2915000000000008E-2</v>
      </c>
      <c r="T359" s="28">
        <v>3.0000000000000001E-3</v>
      </c>
      <c r="U359" s="28">
        <f t="shared" si="42"/>
        <v>2.5426718799999999</v>
      </c>
      <c r="V359" s="28">
        <v>0.1106</v>
      </c>
      <c r="W359" s="28">
        <f t="shared" si="43"/>
        <v>0.59428959999999997</v>
      </c>
      <c r="X359" s="28">
        <v>1.52E-2</v>
      </c>
      <c r="Y359" s="28">
        <f t="shared" si="44"/>
        <v>2.6341579000000004</v>
      </c>
      <c r="Z359" s="28">
        <v>7.4300000000000005E-2</v>
      </c>
      <c r="AG359" s="28">
        <v>8.25</v>
      </c>
      <c r="AI359" s="28">
        <v>1.63</v>
      </c>
    </row>
    <row r="360" spans="1:35" s="28" customFormat="1" ht="12" customHeight="1" x14ac:dyDescent="0.25">
      <c r="A360" s="34" t="s">
        <v>7</v>
      </c>
      <c r="B360" s="29" t="s">
        <v>584</v>
      </c>
      <c r="C360" s="35" t="s">
        <v>117</v>
      </c>
      <c r="D360" s="36">
        <v>1</v>
      </c>
      <c r="E360" s="36" t="s">
        <v>118</v>
      </c>
      <c r="F360" s="36" t="s">
        <v>11</v>
      </c>
      <c r="G360" s="36">
        <v>10.98</v>
      </c>
      <c r="H360" s="36"/>
      <c r="I360" s="36" t="s">
        <v>254</v>
      </c>
      <c r="J360" s="35" t="s">
        <v>9</v>
      </c>
      <c r="K360" s="36" t="s">
        <v>529</v>
      </c>
      <c r="L360" s="28" t="s">
        <v>261</v>
      </c>
      <c r="M360" s="28" t="s">
        <v>17</v>
      </c>
      <c r="N360" s="28">
        <v>48</v>
      </c>
      <c r="P360" s="28">
        <v>7.74</v>
      </c>
      <c r="Q360" s="28">
        <f t="shared" si="40"/>
        <v>13.5</v>
      </c>
      <c r="R360" s="39">
        <v>0.33682634730538924</v>
      </c>
      <c r="S360" s="28">
        <f t="shared" si="41"/>
        <v>3.2</v>
      </c>
      <c r="T360" s="39">
        <v>0.13166015223205102</v>
      </c>
      <c r="U360" s="28">
        <f t="shared" si="42"/>
        <v>1.1000000000000001</v>
      </c>
      <c r="V360" s="39">
        <v>4.7847306196661131E-2</v>
      </c>
      <c r="W360" s="28">
        <f t="shared" si="43"/>
        <v>0.52</v>
      </c>
      <c r="X360" s="39">
        <v>1.329991303903013E-2</v>
      </c>
      <c r="Y360" s="28">
        <f t="shared" si="44"/>
        <v>1.2000000000000002</v>
      </c>
      <c r="Z360" s="39">
        <v>3.3847629255634219E-2</v>
      </c>
      <c r="AB360" s="39"/>
      <c r="AD360" s="39"/>
      <c r="AF360" s="32"/>
      <c r="AG360" s="31">
        <v>45</v>
      </c>
      <c r="AH360" s="32"/>
    </row>
    <row r="361" spans="1:35" s="28" customFormat="1" ht="12" customHeight="1" x14ac:dyDescent="0.25">
      <c r="A361" s="34" t="s">
        <v>7</v>
      </c>
      <c r="B361" s="29" t="s">
        <v>584</v>
      </c>
      <c r="C361" s="35" t="s">
        <v>117</v>
      </c>
      <c r="D361" s="36">
        <v>1</v>
      </c>
      <c r="E361" s="36" t="s">
        <v>118</v>
      </c>
      <c r="F361" s="36" t="s">
        <v>11</v>
      </c>
      <c r="G361" s="36">
        <v>11.75</v>
      </c>
      <c r="H361" s="36"/>
      <c r="I361" s="36" t="s">
        <v>254</v>
      </c>
      <c r="J361" s="35" t="s">
        <v>9</v>
      </c>
      <c r="K361" s="36" t="s">
        <v>529</v>
      </c>
      <c r="L361" s="28" t="s">
        <v>261</v>
      </c>
      <c r="M361" s="28" t="s">
        <v>17</v>
      </c>
      <c r="N361" s="28">
        <v>48</v>
      </c>
      <c r="P361" s="28">
        <v>7.74</v>
      </c>
      <c r="Q361" s="28">
        <f t="shared" si="40"/>
        <v>13.5</v>
      </c>
      <c r="R361" s="39">
        <v>0.33682634730538924</v>
      </c>
      <c r="S361" s="28">
        <f t="shared" si="41"/>
        <v>3.2</v>
      </c>
      <c r="T361" s="39">
        <v>0.13166015223205102</v>
      </c>
      <c r="U361" s="28">
        <f t="shared" si="42"/>
        <v>1.1000000000000001</v>
      </c>
      <c r="V361" s="39">
        <v>4.7847306196661131E-2</v>
      </c>
      <c r="W361" s="28">
        <f t="shared" si="43"/>
        <v>0.52</v>
      </c>
      <c r="X361" s="39">
        <v>1.329991303903013E-2</v>
      </c>
      <c r="Y361" s="28">
        <f t="shared" si="44"/>
        <v>1.2000000000000002</v>
      </c>
      <c r="Z361" s="39">
        <v>3.3847629255634219E-2</v>
      </c>
      <c r="AB361" s="39"/>
      <c r="AD361" s="39"/>
      <c r="AF361" s="32"/>
      <c r="AG361" s="31">
        <v>45</v>
      </c>
      <c r="AH361" s="32"/>
    </row>
    <row r="362" spans="1:35" s="28" customFormat="1" ht="12" customHeight="1" x14ac:dyDescent="0.25">
      <c r="A362" s="34" t="s">
        <v>7</v>
      </c>
      <c r="B362" s="29" t="s">
        <v>584</v>
      </c>
      <c r="C362" s="35" t="s">
        <v>117</v>
      </c>
      <c r="D362" s="36">
        <v>1</v>
      </c>
      <c r="E362" s="36" t="s">
        <v>118</v>
      </c>
      <c r="F362" s="36" t="s">
        <v>11</v>
      </c>
      <c r="G362" s="36">
        <v>30.43</v>
      </c>
      <c r="H362" s="36"/>
      <c r="I362" s="36" t="s">
        <v>254</v>
      </c>
      <c r="J362" s="35" t="s">
        <v>9</v>
      </c>
      <c r="K362" s="36" t="s">
        <v>529</v>
      </c>
      <c r="L362" s="28" t="s">
        <v>262</v>
      </c>
      <c r="M362" s="28" t="s">
        <v>17</v>
      </c>
      <c r="N362" s="28">
        <v>48</v>
      </c>
      <c r="P362" s="28">
        <v>7.74</v>
      </c>
      <c r="Q362" s="28">
        <f t="shared" si="40"/>
        <v>13.5</v>
      </c>
      <c r="R362" s="39">
        <v>0.33682634730538924</v>
      </c>
      <c r="S362" s="28">
        <f t="shared" si="41"/>
        <v>3.2</v>
      </c>
      <c r="T362" s="39">
        <v>0.13166015223205102</v>
      </c>
      <c r="U362" s="28">
        <f t="shared" si="42"/>
        <v>1.1000000000000001</v>
      </c>
      <c r="V362" s="39">
        <v>4.7847306196661131E-2</v>
      </c>
      <c r="W362" s="28">
        <f t="shared" si="43"/>
        <v>0.52</v>
      </c>
      <c r="X362" s="39">
        <v>1.329991303903013E-2</v>
      </c>
      <c r="Y362" s="28">
        <f t="shared" si="44"/>
        <v>1.2000000000000002</v>
      </c>
      <c r="Z362" s="39">
        <v>3.3847629255634219E-2</v>
      </c>
      <c r="AB362" s="39"/>
      <c r="AD362" s="39"/>
      <c r="AF362" s="32"/>
      <c r="AG362" s="31">
        <v>45</v>
      </c>
      <c r="AH362" s="32"/>
    </row>
    <row r="363" spans="1:35" s="28" customFormat="1" ht="12" customHeight="1" x14ac:dyDescent="0.25">
      <c r="A363" s="34" t="s">
        <v>7</v>
      </c>
      <c r="B363" s="29" t="s">
        <v>584</v>
      </c>
      <c r="C363" s="35" t="s">
        <v>117</v>
      </c>
      <c r="D363" s="36">
        <v>1</v>
      </c>
      <c r="E363" s="36" t="s">
        <v>118</v>
      </c>
      <c r="F363" s="36" t="s">
        <v>11</v>
      </c>
      <c r="G363" s="36">
        <v>22.66</v>
      </c>
      <c r="H363" s="36"/>
      <c r="I363" s="36" t="s">
        <v>254</v>
      </c>
      <c r="J363" s="35" t="s">
        <v>9</v>
      </c>
      <c r="K363" s="36" t="s">
        <v>529</v>
      </c>
      <c r="L363" s="28" t="s">
        <v>262</v>
      </c>
      <c r="M363" s="28" t="s">
        <v>17</v>
      </c>
      <c r="N363" s="28">
        <v>48</v>
      </c>
      <c r="P363" s="28">
        <v>7.74</v>
      </c>
      <c r="Q363" s="28">
        <f t="shared" si="40"/>
        <v>13.5</v>
      </c>
      <c r="R363" s="39">
        <v>0.33682634730538924</v>
      </c>
      <c r="S363" s="28">
        <f t="shared" si="41"/>
        <v>3.2</v>
      </c>
      <c r="T363" s="39">
        <v>0.13166015223205102</v>
      </c>
      <c r="U363" s="28">
        <f t="shared" si="42"/>
        <v>1.1000000000000001</v>
      </c>
      <c r="V363" s="39">
        <v>4.7847306196661131E-2</v>
      </c>
      <c r="W363" s="28">
        <f t="shared" si="43"/>
        <v>0.52</v>
      </c>
      <c r="X363" s="39">
        <v>1.329991303903013E-2</v>
      </c>
      <c r="Y363" s="28">
        <f t="shared" si="44"/>
        <v>1.2000000000000002</v>
      </c>
      <c r="Z363" s="39">
        <v>3.3847629255634219E-2</v>
      </c>
      <c r="AB363" s="39"/>
      <c r="AD363" s="39"/>
      <c r="AF363" s="32"/>
      <c r="AG363" s="31">
        <v>45</v>
      </c>
      <c r="AH363" s="32"/>
    </row>
    <row r="364" spans="1:35" s="28" customFormat="1" ht="12" customHeight="1" x14ac:dyDescent="0.25">
      <c r="A364" s="34" t="s">
        <v>7</v>
      </c>
      <c r="B364" s="29" t="s">
        <v>584</v>
      </c>
      <c r="C364" s="35" t="s">
        <v>117</v>
      </c>
      <c r="D364" s="36">
        <v>1</v>
      </c>
      <c r="E364" s="36" t="s">
        <v>118</v>
      </c>
      <c r="F364" s="36" t="s">
        <v>11</v>
      </c>
      <c r="G364" s="36">
        <v>150</v>
      </c>
      <c r="H364" s="36"/>
      <c r="I364" s="36" t="s">
        <v>254</v>
      </c>
      <c r="J364" s="35" t="s">
        <v>9</v>
      </c>
      <c r="K364" s="36" t="s">
        <v>529</v>
      </c>
      <c r="L364" s="28" t="s">
        <v>263</v>
      </c>
      <c r="M364" s="28" t="s">
        <v>17</v>
      </c>
      <c r="N364" s="28">
        <v>255</v>
      </c>
      <c r="P364" s="28">
        <v>7.8</v>
      </c>
      <c r="Q364" s="28">
        <f t="shared" si="40"/>
        <v>24.5</v>
      </c>
      <c r="R364" s="39">
        <v>0.61127744510978044</v>
      </c>
      <c r="T364" s="39"/>
      <c r="V364" s="39"/>
      <c r="X364" s="39"/>
      <c r="Y364" s="28">
        <f t="shared" si="44"/>
        <v>31.999999999999996</v>
      </c>
      <c r="Z364" s="39">
        <v>0.9026034468169124</v>
      </c>
      <c r="AB364" s="39"/>
      <c r="AD364" s="39"/>
      <c r="AF364" s="32"/>
      <c r="AG364" s="31"/>
      <c r="AH364" s="32"/>
    </row>
    <row r="365" spans="1:35" s="28" customFormat="1" ht="12" customHeight="1" x14ac:dyDescent="0.25">
      <c r="A365" s="34" t="s">
        <v>7</v>
      </c>
      <c r="B365" s="29" t="s">
        <v>584</v>
      </c>
      <c r="C365" s="35" t="s">
        <v>117</v>
      </c>
      <c r="D365" s="36">
        <v>1</v>
      </c>
      <c r="E365" s="36" t="s">
        <v>118</v>
      </c>
      <c r="F365" s="36" t="s">
        <v>11</v>
      </c>
      <c r="G365" s="36">
        <v>110</v>
      </c>
      <c r="H365" s="36"/>
      <c r="I365" s="36" t="s">
        <v>254</v>
      </c>
      <c r="J365" s="35" t="s">
        <v>9</v>
      </c>
      <c r="K365" s="36" t="s">
        <v>529</v>
      </c>
      <c r="L365" s="28" t="s">
        <v>263</v>
      </c>
      <c r="M365" s="28" t="s">
        <v>17</v>
      </c>
      <c r="N365" s="28">
        <v>255</v>
      </c>
      <c r="P365" s="28">
        <v>7.8</v>
      </c>
      <c r="Q365" s="28">
        <f t="shared" si="40"/>
        <v>24.5</v>
      </c>
      <c r="R365" s="39">
        <v>0.61127744510978044</v>
      </c>
      <c r="T365" s="39"/>
      <c r="V365" s="39"/>
      <c r="X365" s="39"/>
      <c r="Y365" s="28">
        <f t="shared" si="44"/>
        <v>31.999999999999996</v>
      </c>
      <c r="Z365" s="39">
        <v>0.9026034468169124</v>
      </c>
      <c r="AB365" s="39"/>
      <c r="AD365" s="39"/>
      <c r="AF365" s="32"/>
      <c r="AG365" s="31"/>
      <c r="AH365" s="32"/>
    </row>
    <row r="366" spans="1:35" s="28" customFormat="1" ht="12" customHeight="1" x14ac:dyDescent="0.25">
      <c r="A366" s="34" t="s">
        <v>7</v>
      </c>
      <c r="B366" s="29" t="s">
        <v>584</v>
      </c>
      <c r="C366" s="35" t="s">
        <v>117</v>
      </c>
      <c r="D366" s="36">
        <v>1</v>
      </c>
      <c r="E366" s="36" t="s">
        <v>118</v>
      </c>
      <c r="F366" s="36" t="s">
        <v>11</v>
      </c>
      <c r="G366" s="36">
        <v>230</v>
      </c>
      <c r="H366" s="36"/>
      <c r="I366" s="36" t="s">
        <v>254</v>
      </c>
      <c r="J366" s="35" t="s">
        <v>9</v>
      </c>
      <c r="K366" s="36" t="s">
        <v>529</v>
      </c>
      <c r="L366" s="28" t="s">
        <v>264</v>
      </c>
      <c r="M366" s="28" t="s">
        <v>17</v>
      </c>
      <c r="N366" s="28">
        <v>255</v>
      </c>
      <c r="P366" s="28">
        <v>7.8</v>
      </c>
      <c r="Q366" s="28">
        <f t="shared" si="40"/>
        <v>24.5</v>
      </c>
      <c r="R366" s="39">
        <v>0.61127744510978044</v>
      </c>
      <c r="T366" s="39"/>
      <c r="V366" s="39"/>
      <c r="X366" s="39"/>
      <c r="Y366" s="28">
        <f t="shared" si="44"/>
        <v>31.999999999999996</v>
      </c>
      <c r="Z366" s="39">
        <v>0.9026034468169124</v>
      </c>
      <c r="AB366" s="39"/>
      <c r="AD366" s="39"/>
      <c r="AF366" s="32"/>
      <c r="AG366" s="31"/>
      <c r="AH366" s="32"/>
    </row>
    <row r="367" spans="1:35" s="28" customFormat="1" ht="12" customHeight="1" x14ac:dyDescent="0.25">
      <c r="A367" s="34" t="s">
        <v>7</v>
      </c>
      <c r="B367" s="29" t="s">
        <v>584</v>
      </c>
      <c r="C367" s="35" t="s">
        <v>117</v>
      </c>
      <c r="D367" s="36">
        <v>1</v>
      </c>
      <c r="E367" s="36" t="s">
        <v>118</v>
      </c>
      <c r="F367" s="36" t="s">
        <v>11</v>
      </c>
      <c r="G367" s="36">
        <v>270</v>
      </c>
      <c r="H367" s="36"/>
      <c r="I367" s="36" t="s">
        <v>254</v>
      </c>
      <c r="J367" s="35" t="s">
        <v>9</v>
      </c>
      <c r="K367" s="36" t="s">
        <v>529</v>
      </c>
      <c r="L367" s="28" t="s">
        <v>264</v>
      </c>
      <c r="M367" s="28" t="s">
        <v>17</v>
      </c>
      <c r="N367" s="28">
        <v>255</v>
      </c>
      <c r="P367" s="28">
        <v>7.8</v>
      </c>
      <c r="Q367" s="28">
        <f t="shared" si="40"/>
        <v>24.5</v>
      </c>
      <c r="R367" s="39">
        <v>0.61127744510978044</v>
      </c>
      <c r="T367" s="39"/>
      <c r="V367" s="39"/>
      <c r="X367" s="39"/>
      <c r="Y367" s="28">
        <f t="shared" si="44"/>
        <v>31.999999999999996</v>
      </c>
      <c r="Z367" s="39">
        <v>0.9026034468169124</v>
      </c>
      <c r="AB367" s="39"/>
      <c r="AD367" s="39"/>
      <c r="AF367" s="32"/>
      <c r="AG367" s="31"/>
      <c r="AH367" s="32"/>
    </row>
    <row r="368" spans="1:35" s="28" customFormat="1" ht="12" customHeight="1" x14ac:dyDescent="0.25">
      <c r="A368" s="34" t="s">
        <v>7</v>
      </c>
      <c r="B368" s="29" t="s">
        <v>584</v>
      </c>
      <c r="C368" s="35" t="s">
        <v>117</v>
      </c>
      <c r="D368" s="36">
        <v>1</v>
      </c>
      <c r="E368" s="36" t="s">
        <v>118</v>
      </c>
      <c r="F368" s="36" t="s">
        <v>11</v>
      </c>
      <c r="G368" s="36">
        <v>11.1</v>
      </c>
      <c r="H368" s="36"/>
      <c r="I368" s="36" t="s">
        <v>254</v>
      </c>
      <c r="J368" s="35" t="s">
        <v>9</v>
      </c>
      <c r="K368" s="36" t="s">
        <v>529</v>
      </c>
      <c r="L368" s="28" t="s">
        <v>265</v>
      </c>
      <c r="M368" s="28" t="s">
        <v>17</v>
      </c>
      <c r="N368" s="28">
        <v>54</v>
      </c>
      <c r="P368" s="28" t="s">
        <v>273</v>
      </c>
      <c r="R368" s="39"/>
      <c r="T368" s="39"/>
      <c r="V368" s="39"/>
      <c r="X368" s="39"/>
      <c r="Y368" s="28">
        <f t="shared" si="44"/>
        <v>7.9999999999999991</v>
      </c>
      <c r="Z368" s="39">
        <v>0.2256508617042281</v>
      </c>
      <c r="AB368" s="39"/>
      <c r="AD368" s="39"/>
      <c r="AF368" s="32"/>
      <c r="AG368" s="31">
        <v>1.4</v>
      </c>
      <c r="AH368" s="32"/>
    </row>
    <row r="369" spans="1:38" s="28" customFormat="1" ht="12" customHeight="1" x14ac:dyDescent="0.25">
      <c r="A369" s="34" t="s">
        <v>7</v>
      </c>
      <c r="B369" s="29" t="s">
        <v>584</v>
      </c>
      <c r="C369" s="35" t="s">
        <v>117</v>
      </c>
      <c r="D369" s="36">
        <v>1</v>
      </c>
      <c r="E369" s="36" t="s">
        <v>118</v>
      </c>
      <c r="F369" s="36" t="s">
        <v>11</v>
      </c>
      <c r="G369" s="36">
        <v>13.8</v>
      </c>
      <c r="H369" s="36"/>
      <c r="I369" s="36" t="s">
        <v>254</v>
      </c>
      <c r="J369" s="35" t="s">
        <v>9</v>
      </c>
      <c r="K369" s="36" t="s">
        <v>529</v>
      </c>
      <c r="L369" s="28" t="s">
        <v>266</v>
      </c>
      <c r="M369" s="28" t="s">
        <v>17</v>
      </c>
      <c r="N369" s="28">
        <v>54</v>
      </c>
      <c r="P369" s="28" t="s">
        <v>273</v>
      </c>
      <c r="R369" s="39"/>
      <c r="T369" s="39"/>
      <c r="V369" s="39"/>
      <c r="X369" s="39"/>
      <c r="Y369" s="28">
        <f t="shared" si="44"/>
        <v>7.9999999999999991</v>
      </c>
      <c r="Z369" s="39">
        <v>0.2256508617042281</v>
      </c>
      <c r="AB369" s="39"/>
      <c r="AD369" s="39"/>
      <c r="AF369" s="32"/>
      <c r="AG369" s="31">
        <v>1.4</v>
      </c>
      <c r="AH369" s="32"/>
    </row>
    <row r="370" spans="1:38" s="28" customFormat="1" ht="12" customHeight="1" x14ac:dyDescent="0.25">
      <c r="A370" s="34" t="s">
        <v>7</v>
      </c>
      <c r="B370" s="29" t="s">
        <v>584</v>
      </c>
      <c r="C370" s="35" t="s">
        <v>117</v>
      </c>
      <c r="D370" s="36">
        <v>1</v>
      </c>
      <c r="E370" s="36" t="s">
        <v>118</v>
      </c>
      <c r="F370" s="36" t="s">
        <v>11</v>
      </c>
      <c r="G370" s="36">
        <v>19.600000000000001</v>
      </c>
      <c r="H370" s="36"/>
      <c r="I370" s="36" t="s">
        <v>254</v>
      </c>
      <c r="J370" s="35" t="s">
        <v>9</v>
      </c>
      <c r="K370" s="36" t="s">
        <v>529</v>
      </c>
      <c r="L370" s="28" t="s">
        <v>266</v>
      </c>
      <c r="M370" s="28" t="s">
        <v>17</v>
      </c>
      <c r="N370" s="28">
        <v>54</v>
      </c>
      <c r="P370" s="28" t="s">
        <v>273</v>
      </c>
      <c r="R370" s="39"/>
      <c r="T370" s="39"/>
      <c r="V370" s="39"/>
      <c r="X370" s="39"/>
      <c r="Y370" s="28">
        <f t="shared" si="44"/>
        <v>7.9999999999999991</v>
      </c>
      <c r="Z370" s="39">
        <v>0.2256508617042281</v>
      </c>
      <c r="AB370" s="39"/>
      <c r="AD370" s="39"/>
      <c r="AF370" s="32"/>
      <c r="AG370" s="31">
        <v>1.4</v>
      </c>
      <c r="AH370" s="32"/>
    </row>
    <row r="371" spans="1:38" s="28" customFormat="1" ht="12" customHeight="1" x14ac:dyDescent="0.25">
      <c r="A371" s="34" t="s">
        <v>7</v>
      </c>
      <c r="B371" s="29" t="s">
        <v>584</v>
      </c>
      <c r="C371" s="35" t="s">
        <v>117</v>
      </c>
      <c r="D371" s="36">
        <v>1</v>
      </c>
      <c r="E371" s="36" t="s">
        <v>118</v>
      </c>
      <c r="F371" s="36" t="s">
        <v>11</v>
      </c>
      <c r="G371" s="36">
        <v>5.3</v>
      </c>
      <c r="H371" s="36"/>
      <c r="I371" s="36" t="s">
        <v>254</v>
      </c>
      <c r="J371" s="35" t="s">
        <v>9</v>
      </c>
      <c r="K371" s="36" t="s">
        <v>529</v>
      </c>
      <c r="L371" s="28" t="s">
        <v>267</v>
      </c>
      <c r="M371" s="28" t="s">
        <v>17</v>
      </c>
      <c r="N371" s="28">
        <v>46.1</v>
      </c>
      <c r="P371" s="28">
        <v>7.6</v>
      </c>
      <c r="Q371" s="28">
        <f t="shared" ref="Q371:Q382" si="45">R371*40.08</f>
        <v>11.6</v>
      </c>
      <c r="R371" s="39">
        <v>0.28942115768463073</v>
      </c>
      <c r="S371" s="28">
        <f t="shared" ref="S371:S382" si="46">T371*24.305</f>
        <v>4.0999999999999996</v>
      </c>
      <c r="T371" s="39">
        <v>0.16868957004731536</v>
      </c>
      <c r="U371" s="28">
        <f t="shared" ref="U371:U382" si="47">V371*22.9898</f>
        <v>6.3</v>
      </c>
      <c r="V371" s="39">
        <v>0.27403457185360464</v>
      </c>
      <c r="W371" s="28">
        <f t="shared" ref="W371:W382" si="48">39.098*X371</f>
        <v>0.8</v>
      </c>
      <c r="X371" s="39">
        <v>2.0461404675430971E-2</v>
      </c>
      <c r="Y371" s="28">
        <f t="shared" si="44"/>
        <v>11.1</v>
      </c>
      <c r="Z371" s="39">
        <v>0.31309057061461648</v>
      </c>
      <c r="AA371" s="28">
        <f t="shared" ref="AA371:AA382" si="49">AB371*96.0616</f>
        <v>3.9999833440902752</v>
      </c>
      <c r="AB371" s="39">
        <v>4.1639774312423231E-2</v>
      </c>
      <c r="AC371" s="28">
        <f>AD371*61.01724</f>
        <v>89.507899488025998</v>
      </c>
      <c r="AD371" s="39">
        <v>1.4669280270301639</v>
      </c>
      <c r="AF371" s="32"/>
      <c r="AG371" s="31">
        <v>37.299999999999997</v>
      </c>
      <c r="AH371" s="32"/>
    </row>
    <row r="372" spans="1:38" s="28" customFormat="1" ht="12" customHeight="1" x14ac:dyDescent="0.25">
      <c r="A372" s="34" t="s">
        <v>7</v>
      </c>
      <c r="B372" s="29" t="s">
        <v>584</v>
      </c>
      <c r="C372" s="35" t="s">
        <v>117</v>
      </c>
      <c r="D372" s="36">
        <v>1</v>
      </c>
      <c r="E372" s="36" t="s">
        <v>118</v>
      </c>
      <c r="F372" s="36" t="s">
        <v>11</v>
      </c>
      <c r="G372" s="36">
        <v>3.9</v>
      </c>
      <c r="H372" s="36"/>
      <c r="I372" s="36" t="s">
        <v>254</v>
      </c>
      <c r="J372" s="35" t="s">
        <v>9</v>
      </c>
      <c r="K372" s="36" t="s">
        <v>529</v>
      </c>
      <c r="L372" s="28" t="s">
        <v>267</v>
      </c>
      <c r="M372" s="28" t="s">
        <v>17</v>
      </c>
      <c r="N372" s="28">
        <v>46.1</v>
      </c>
      <c r="P372" s="28">
        <v>7.6</v>
      </c>
      <c r="Q372" s="28">
        <f t="shared" si="45"/>
        <v>11.6</v>
      </c>
      <c r="R372" s="39">
        <v>0.28942115768463073</v>
      </c>
      <c r="S372" s="28">
        <f t="shared" si="46"/>
        <v>4.0999999999999996</v>
      </c>
      <c r="T372" s="39">
        <v>0.16868957004731536</v>
      </c>
      <c r="U372" s="28">
        <f t="shared" si="47"/>
        <v>6.3</v>
      </c>
      <c r="V372" s="39">
        <v>0.27403457185360464</v>
      </c>
      <c r="W372" s="28">
        <f t="shared" si="48"/>
        <v>0.8</v>
      </c>
      <c r="X372" s="39">
        <v>2.0461404675430971E-2</v>
      </c>
      <c r="Y372" s="28">
        <f t="shared" si="44"/>
        <v>11.1</v>
      </c>
      <c r="Z372" s="39">
        <v>0.31309057061461648</v>
      </c>
      <c r="AA372" s="28">
        <f t="shared" si="49"/>
        <v>3.9999833440902752</v>
      </c>
      <c r="AB372" s="39">
        <v>4.1639774312423231E-2</v>
      </c>
      <c r="AC372" s="28">
        <f>AD372*61.01724</f>
        <v>89.507899488025998</v>
      </c>
      <c r="AD372" s="39">
        <v>1.4669280270301639</v>
      </c>
      <c r="AF372" s="32"/>
      <c r="AG372" s="31">
        <v>37.299999999999997</v>
      </c>
      <c r="AH372" s="32"/>
    </row>
    <row r="373" spans="1:38" s="28" customFormat="1" ht="12" customHeight="1" x14ac:dyDescent="0.25">
      <c r="A373" s="34" t="s">
        <v>7</v>
      </c>
      <c r="B373" s="29" t="s">
        <v>584</v>
      </c>
      <c r="C373" s="35" t="s">
        <v>117</v>
      </c>
      <c r="D373" s="36">
        <v>1</v>
      </c>
      <c r="E373" s="36" t="s">
        <v>118</v>
      </c>
      <c r="F373" s="36" t="s">
        <v>11</v>
      </c>
      <c r="G373" s="36">
        <v>6.7</v>
      </c>
      <c r="H373" s="36"/>
      <c r="I373" s="36" t="s">
        <v>254</v>
      </c>
      <c r="J373" s="35" t="s">
        <v>9</v>
      </c>
      <c r="K373" s="36" t="s">
        <v>529</v>
      </c>
      <c r="L373" s="28" t="s">
        <v>268</v>
      </c>
      <c r="M373" s="28" t="s">
        <v>17</v>
      </c>
      <c r="N373" s="28">
        <v>46.1</v>
      </c>
      <c r="P373" s="28">
        <v>7.6</v>
      </c>
      <c r="Q373" s="28">
        <f t="shared" si="45"/>
        <v>11.6</v>
      </c>
      <c r="R373" s="39">
        <v>0.28942115768463073</v>
      </c>
      <c r="S373" s="28">
        <f t="shared" si="46"/>
        <v>4.0999999999999996</v>
      </c>
      <c r="T373" s="39">
        <v>0.16868957004731536</v>
      </c>
      <c r="U373" s="28">
        <f t="shared" si="47"/>
        <v>6.3</v>
      </c>
      <c r="V373" s="39">
        <v>0.27403457185360464</v>
      </c>
      <c r="W373" s="28">
        <f t="shared" si="48"/>
        <v>0.8</v>
      </c>
      <c r="X373" s="39">
        <v>2.0461404675430971E-2</v>
      </c>
      <c r="Y373" s="28">
        <f t="shared" si="44"/>
        <v>11.1</v>
      </c>
      <c r="Z373" s="39">
        <v>0.31309057061461648</v>
      </c>
      <c r="AA373" s="28">
        <f t="shared" si="49"/>
        <v>3.9999833440902752</v>
      </c>
      <c r="AB373" s="39">
        <v>4.1639774312423231E-2</v>
      </c>
      <c r="AC373" s="28">
        <f>AD373*61.01724</f>
        <v>89.507899488025998</v>
      </c>
      <c r="AD373" s="39">
        <v>1.4669280270301639</v>
      </c>
      <c r="AF373" s="32"/>
      <c r="AG373" s="31">
        <v>37.299999999999997</v>
      </c>
      <c r="AH373" s="32"/>
    </row>
    <row r="374" spans="1:38" s="28" customFormat="1" ht="12" customHeight="1" x14ac:dyDescent="0.25">
      <c r="A374" s="34" t="s">
        <v>7</v>
      </c>
      <c r="B374" s="29" t="s">
        <v>584</v>
      </c>
      <c r="C374" s="35" t="s">
        <v>117</v>
      </c>
      <c r="D374" s="36">
        <v>1</v>
      </c>
      <c r="E374" s="36" t="s">
        <v>118</v>
      </c>
      <c r="F374" s="36" t="s">
        <v>11</v>
      </c>
      <c r="G374" s="36">
        <v>12.3</v>
      </c>
      <c r="H374" s="36"/>
      <c r="I374" s="36" t="s">
        <v>254</v>
      </c>
      <c r="J374" s="35" t="s">
        <v>9</v>
      </c>
      <c r="K374" s="36" t="s">
        <v>529</v>
      </c>
      <c r="L374" s="28" t="s">
        <v>268</v>
      </c>
      <c r="M374" s="28" t="s">
        <v>17</v>
      </c>
      <c r="N374" s="28">
        <v>46.1</v>
      </c>
      <c r="P374" s="28">
        <v>7.6</v>
      </c>
      <c r="Q374" s="28">
        <f t="shared" si="45"/>
        <v>11.6</v>
      </c>
      <c r="R374" s="39">
        <v>0.28942115768463073</v>
      </c>
      <c r="S374" s="28">
        <f t="shared" si="46"/>
        <v>4.0999999999999996</v>
      </c>
      <c r="T374" s="39">
        <v>0.16868957004731536</v>
      </c>
      <c r="U374" s="28">
        <f t="shared" si="47"/>
        <v>6.3</v>
      </c>
      <c r="V374" s="39">
        <v>0.27403457185360464</v>
      </c>
      <c r="W374" s="28">
        <f t="shared" si="48"/>
        <v>0.8</v>
      </c>
      <c r="X374" s="39">
        <v>2.0461404675430971E-2</v>
      </c>
      <c r="Y374" s="28">
        <f t="shared" si="44"/>
        <v>11.1</v>
      </c>
      <c r="Z374" s="39">
        <v>0.31309057061461648</v>
      </c>
      <c r="AA374" s="28">
        <f t="shared" si="49"/>
        <v>3.9999833440902752</v>
      </c>
      <c r="AB374" s="39">
        <v>4.1639774312423231E-2</v>
      </c>
      <c r="AC374" s="28">
        <f>AD374*61.01724</f>
        <v>89.507899488025998</v>
      </c>
      <c r="AD374" s="39">
        <v>1.4669280270301639</v>
      </c>
      <c r="AF374" s="32"/>
      <c r="AG374" s="31">
        <v>37.299999999999997</v>
      </c>
      <c r="AH374" s="32"/>
    </row>
    <row r="375" spans="1:38" s="28" customFormat="1" ht="12" customHeight="1" x14ac:dyDescent="0.25">
      <c r="A375" s="34" t="s">
        <v>7</v>
      </c>
      <c r="B375" s="29" t="s">
        <v>584</v>
      </c>
      <c r="C375" s="35" t="s">
        <v>117</v>
      </c>
      <c r="D375" s="36">
        <v>1</v>
      </c>
      <c r="E375" s="36" t="s">
        <v>118</v>
      </c>
      <c r="F375" s="36" t="s">
        <v>11</v>
      </c>
      <c r="G375" s="36">
        <v>5.78</v>
      </c>
      <c r="H375" s="36"/>
      <c r="I375" s="36" t="s">
        <v>254</v>
      </c>
      <c r="J375" s="35" t="s">
        <v>9</v>
      </c>
      <c r="K375" s="36" t="s">
        <v>529</v>
      </c>
      <c r="L375" s="28" t="s">
        <v>269</v>
      </c>
      <c r="M375" s="28" t="s">
        <v>17</v>
      </c>
      <c r="Q375" s="28">
        <f t="shared" si="45"/>
        <v>14.7</v>
      </c>
      <c r="R375" s="39">
        <v>0.36676646706586824</v>
      </c>
      <c r="S375" s="28">
        <f t="shared" si="46"/>
        <v>3.8999999999999995</v>
      </c>
      <c r="T375" s="39">
        <v>0.16046081053281216</v>
      </c>
      <c r="U375" s="28">
        <f t="shared" si="47"/>
        <v>6.1</v>
      </c>
      <c r="V375" s="39">
        <v>0.26533506163602988</v>
      </c>
      <c r="W375" s="28">
        <f t="shared" si="48"/>
        <v>0.5</v>
      </c>
      <c r="X375" s="39">
        <v>1.2788377922144356E-2</v>
      </c>
      <c r="Y375" s="28">
        <f t="shared" si="44"/>
        <v>13</v>
      </c>
      <c r="Z375" s="39">
        <v>0.36668265026937069</v>
      </c>
      <c r="AA375" s="28">
        <f t="shared" si="49"/>
        <v>12.999945868293395</v>
      </c>
      <c r="AB375" s="39">
        <v>0.1353292665153755</v>
      </c>
      <c r="AD375" s="39"/>
      <c r="AF375" s="32"/>
      <c r="AG375" s="31"/>
      <c r="AH375" s="32"/>
    </row>
    <row r="376" spans="1:38" s="28" customFormat="1" ht="12" customHeight="1" x14ac:dyDescent="0.25">
      <c r="A376" s="34" t="s">
        <v>7</v>
      </c>
      <c r="B376" s="29" t="s">
        <v>584</v>
      </c>
      <c r="C376" s="35" t="s">
        <v>117</v>
      </c>
      <c r="D376" s="36">
        <v>1</v>
      </c>
      <c r="E376" s="36" t="s">
        <v>118</v>
      </c>
      <c r="F376" s="36" t="s">
        <v>11</v>
      </c>
      <c r="G376" s="36">
        <v>5.6</v>
      </c>
      <c r="H376" s="36"/>
      <c r="I376" s="36" t="s">
        <v>254</v>
      </c>
      <c r="J376" s="35" t="s">
        <v>9</v>
      </c>
      <c r="K376" s="36" t="s">
        <v>529</v>
      </c>
      <c r="L376" s="28" t="s">
        <v>269</v>
      </c>
      <c r="M376" s="28" t="s">
        <v>17</v>
      </c>
      <c r="Q376" s="28">
        <f t="shared" si="45"/>
        <v>14.7</v>
      </c>
      <c r="R376" s="39">
        <v>0.36676646706586824</v>
      </c>
      <c r="S376" s="28">
        <f t="shared" si="46"/>
        <v>3.8999999999999995</v>
      </c>
      <c r="T376" s="39">
        <v>0.16046081053281216</v>
      </c>
      <c r="U376" s="28">
        <f t="shared" si="47"/>
        <v>6.1</v>
      </c>
      <c r="V376" s="39">
        <v>0.26533506163602988</v>
      </c>
      <c r="W376" s="28">
        <f t="shared" si="48"/>
        <v>0.5</v>
      </c>
      <c r="X376" s="39">
        <v>1.2788377922144356E-2</v>
      </c>
      <c r="Y376" s="28">
        <f t="shared" si="44"/>
        <v>13</v>
      </c>
      <c r="Z376" s="39">
        <v>0.36668265026937069</v>
      </c>
      <c r="AA376" s="28">
        <f t="shared" si="49"/>
        <v>12.999945868293395</v>
      </c>
      <c r="AB376" s="39">
        <v>0.1353292665153755</v>
      </c>
      <c r="AD376" s="39"/>
      <c r="AF376" s="32"/>
      <c r="AG376" s="31"/>
      <c r="AH376" s="32"/>
    </row>
    <row r="377" spans="1:38" s="28" customFormat="1" ht="12" customHeight="1" x14ac:dyDescent="0.25">
      <c r="A377" s="34" t="s">
        <v>7</v>
      </c>
      <c r="B377" s="29" t="s">
        <v>584</v>
      </c>
      <c r="C377" s="35" t="s">
        <v>117</v>
      </c>
      <c r="D377" s="36">
        <v>1</v>
      </c>
      <c r="E377" s="36" t="s">
        <v>118</v>
      </c>
      <c r="F377" s="36" t="s">
        <v>11</v>
      </c>
      <c r="G377" s="36">
        <v>12.4</v>
      </c>
      <c r="H377" s="36"/>
      <c r="I377" s="36" t="s">
        <v>254</v>
      </c>
      <c r="J377" s="35" t="s">
        <v>9</v>
      </c>
      <c r="K377" s="36" t="s">
        <v>529</v>
      </c>
      <c r="L377" s="28" t="s">
        <v>270</v>
      </c>
      <c r="M377" s="28" t="s">
        <v>17</v>
      </c>
      <c r="Q377" s="28">
        <f t="shared" si="45"/>
        <v>14.7</v>
      </c>
      <c r="R377" s="39">
        <v>0.36676646706586824</v>
      </c>
      <c r="S377" s="28">
        <f t="shared" si="46"/>
        <v>3.8999999999999995</v>
      </c>
      <c r="T377" s="39">
        <v>0.16046081053281216</v>
      </c>
      <c r="U377" s="28">
        <f t="shared" si="47"/>
        <v>6.1</v>
      </c>
      <c r="V377" s="39">
        <v>0.26533506163602988</v>
      </c>
      <c r="W377" s="28">
        <f t="shared" si="48"/>
        <v>0.5</v>
      </c>
      <c r="X377" s="39">
        <v>1.2788377922144356E-2</v>
      </c>
      <c r="Y377" s="28">
        <f t="shared" si="44"/>
        <v>13</v>
      </c>
      <c r="Z377" s="39">
        <v>0.36668265026937069</v>
      </c>
      <c r="AA377" s="28">
        <f t="shared" si="49"/>
        <v>12.999945868293395</v>
      </c>
      <c r="AB377" s="39">
        <v>0.1353292665153755</v>
      </c>
      <c r="AD377" s="39"/>
      <c r="AF377" s="32"/>
      <c r="AG377" s="31"/>
      <c r="AH377" s="32"/>
    </row>
    <row r="378" spans="1:38" s="28" customFormat="1" ht="12" customHeight="1" x14ac:dyDescent="0.25">
      <c r="A378" s="34" t="s">
        <v>7</v>
      </c>
      <c r="B378" s="29" t="s">
        <v>584</v>
      </c>
      <c r="C378" s="35" t="s">
        <v>117</v>
      </c>
      <c r="D378" s="36">
        <v>1</v>
      </c>
      <c r="E378" s="36" t="s">
        <v>118</v>
      </c>
      <c r="F378" s="36" t="s">
        <v>11</v>
      </c>
      <c r="G378" s="36">
        <v>9.74</v>
      </c>
      <c r="H378" s="36"/>
      <c r="I378" s="36" t="s">
        <v>254</v>
      </c>
      <c r="J378" s="35" t="s">
        <v>9</v>
      </c>
      <c r="K378" s="36" t="s">
        <v>529</v>
      </c>
      <c r="L378" s="28" t="s">
        <v>270</v>
      </c>
      <c r="M378" s="28" t="s">
        <v>17</v>
      </c>
      <c r="Q378" s="28">
        <f t="shared" si="45"/>
        <v>14.7</v>
      </c>
      <c r="R378" s="39">
        <v>0.36676646706586824</v>
      </c>
      <c r="S378" s="28">
        <f t="shared" si="46"/>
        <v>3.8999999999999995</v>
      </c>
      <c r="T378" s="39">
        <v>0.16046081053281216</v>
      </c>
      <c r="U378" s="28">
        <f t="shared" si="47"/>
        <v>6.1</v>
      </c>
      <c r="V378" s="39">
        <v>0.26533506163602988</v>
      </c>
      <c r="W378" s="28">
        <f t="shared" si="48"/>
        <v>0.5</v>
      </c>
      <c r="X378" s="39">
        <v>1.2788377922144356E-2</v>
      </c>
      <c r="Y378" s="28">
        <f t="shared" si="44"/>
        <v>13</v>
      </c>
      <c r="Z378" s="39">
        <v>0.36668265026937069</v>
      </c>
      <c r="AA378" s="28">
        <f t="shared" si="49"/>
        <v>12.999945868293395</v>
      </c>
      <c r="AB378" s="39">
        <v>0.1353292665153755</v>
      </c>
      <c r="AD378" s="39"/>
      <c r="AF378" s="32"/>
      <c r="AG378" s="31"/>
      <c r="AH378" s="32"/>
    </row>
    <row r="379" spans="1:38" s="28" customFormat="1" ht="12" customHeight="1" x14ac:dyDescent="0.25">
      <c r="A379" s="34" t="s">
        <v>7</v>
      </c>
      <c r="B379" s="29" t="s">
        <v>584</v>
      </c>
      <c r="C379" s="35" t="s">
        <v>117</v>
      </c>
      <c r="D379" s="36">
        <v>1</v>
      </c>
      <c r="E379" s="36" t="s">
        <v>118</v>
      </c>
      <c r="F379" s="36" t="s">
        <v>11</v>
      </c>
      <c r="G379" s="36">
        <v>6.3</v>
      </c>
      <c r="H379" s="36"/>
      <c r="I379" s="36" t="s">
        <v>254</v>
      </c>
      <c r="J379" s="35" t="s">
        <v>9</v>
      </c>
      <c r="K379" s="36" t="s">
        <v>529</v>
      </c>
      <c r="L379" s="28" t="s">
        <v>271</v>
      </c>
      <c r="M379" s="28" t="s">
        <v>17</v>
      </c>
      <c r="N379" s="28">
        <v>75</v>
      </c>
      <c r="P379" s="28" t="s">
        <v>274</v>
      </c>
      <c r="Q379" s="28">
        <f t="shared" si="45"/>
        <v>31</v>
      </c>
      <c r="R379" s="39">
        <v>0.77345309381237526</v>
      </c>
      <c r="S379" s="28">
        <f t="shared" si="46"/>
        <v>4.2</v>
      </c>
      <c r="T379" s="39">
        <v>0.17280394980456698</v>
      </c>
      <c r="U379" s="28">
        <f t="shared" si="47"/>
        <v>8.9</v>
      </c>
      <c r="V379" s="39">
        <v>0.38712820468207643</v>
      </c>
      <c r="W379" s="28">
        <f t="shared" si="48"/>
        <v>2.1</v>
      </c>
      <c r="X379" s="39">
        <v>5.3711187273006299E-2</v>
      </c>
      <c r="Y379" s="28">
        <f t="shared" si="44"/>
        <v>0.99999999999999989</v>
      </c>
      <c r="Z379" s="39">
        <v>2.8206357713028513E-2</v>
      </c>
      <c r="AA379" s="28">
        <f t="shared" si="49"/>
        <v>2.9999875080677061</v>
      </c>
      <c r="AB379" s="39">
        <v>3.1229830734317419E-2</v>
      </c>
      <c r="AD379" s="39"/>
      <c r="AF379" s="32"/>
      <c r="AG379" s="31">
        <v>90</v>
      </c>
      <c r="AH379" s="32"/>
    </row>
    <row r="380" spans="1:38" s="28" customFormat="1" ht="12" customHeight="1" x14ac:dyDescent="0.25">
      <c r="A380" s="34" t="s">
        <v>7</v>
      </c>
      <c r="B380" s="29" t="s">
        <v>584</v>
      </c>
      <c r="C380" s="35" t="s">
        <v>117</v>
      </c>
      <c r="D380" s="36">
        <v>1</v>
      </c>
      <c r="E380" s="36" t="s">
        <v>118</v>
      </c>
      <c r="F380" s="36" t="s">
        <v>11</v>
      </c>
      <c r="G380" s="36">
        <v>5</v>
      </c>
      <c r="H380" s="36"/>
      <c r="I380" s="36" t="s">
        <v>254</v>
      </c>
      <c r="J380" s="35" t="s">
        <v>9</v>
      </c>
      <c r="K380" s="36" t="s">
        <v>529</v>
      </c>
      <c r="L380" s="28" t="s">
        <v>271</v>
      </c>
      <c r="M380" s="28" t="s">
        <v>17</v>
      </c>
      <c r="N380" s="28">
        <v>75</v>
      </c>
      <c r="P380" s="28" t="s">
        <v>274</v>
      </c>
      <c r="Q380" s="28">
        <f t="shared" si="45"/>
        <v>31</v>
      </c>
      <c r="R380" s="39">
        <v>0.77345309381237526</v>
      </c>
      <c r="S380" s="28">
        <f t="shared" si="46"/>
        <v>4.2</v>
      </c>
      <c r="T380" s="39">
        <v>0.17280394980456698</v>
      </c>
      <c r="U380" s="28">
        <f t="shared" si="47"/>
        <v>8.9</v>
      </c>
      <c r="V380" s="39">
        <v>0.38712820468207643</v>
      </c>
      <c r="W380" s="28">
        <f t="shared" si="48"/>
        <v>2.1</v>
      </c>
      <c r="X380" s="39">
        <v>5.3711187273006299E-2</v>
      </c>
      <c r="Y380" s="28">
        <f t="shared" si="44"/>
        <v>0.99999999999999989</v>
      </c>
      <c r="Z380" s="39">
        <v>2.8206357713028513E-2</v>
      </c>
      <c r="AA380" s="28">
        <f t="shared" si="49"/>
        <v>2.9999875080677061</v>
      </c>
      <c r="AB380" s="39">
        <v>3.1229830734317419E-2</v>
      </c>
      <c r="AD380" s="39"/>
      <c r="AF380" s="32"/>
      <c r="AG380" s="31">
        <v>90</v>
      </c>
      <c r="AH380" s="32"/>
    </row>
    <row r="381" spans="1:38" s="28" customFormat="1" ht="12" customHeight="1" x14ac:dyDescent="0.25">
      <c r="A381" s="34" t="s">
        <v>7</v>
      </c>
      <c r="B381" s="29" t="s">
        <v>584</v>
      </c>
      <c r="C381" s="35" t="s">
        <v>117</v>
      </c>
      <c r="D381" s="36">
        <v>1</v>
      </c>
      <c r="E381" s="36" t="s">
        <v>118</v>
      </c>
      <c r="F381" s="36" t="s">
        <v>11</v>
      </c>
      <c r="G381" s="36">
        <v>10.3</v>
      </c>
      <c r="H381" s="36"/>
      <c r="I381" s="36" t="s">
        <v>254</v>
      </c>
      <c r="J381" s="35" t="s">
        <v>9</v>
      </c>
      <c r="K381" s="36" t="s">
        <v>529</v>
      </c>
      <c r="L381" s="28" t="s">
        <v>272</v>
      </c>
      <c r="M381" s="28" t="s">
        <v>17</v>
      </c>
      <c r="N381" s="28">
        <v>75</v>
      </c>
      <c r="P381" s="28" t="s">
        <v>274</v>
      </c>
      <c r="Q381" s="28">
        <f t="shared" si="45"/>
        <v>31</v>
      </c>
      <c r="R381" s="39">
        <v>0.77345309381237526</v>
      </c>
      <c r="S381" s="28">
        <f t="shared" si="46"/>
        <v>4.2</v>
      </c>
      <c r="T381" s="39">
        <v>0.17280394980456698</v>
      </c>
      <c r="U381" s="28">
        <f t="shared" si="47"/>
        <v>8.9</v>
      </c>
      <c r="V381" s="39">
        <v>0.38712820468207643</v>
      </c>
      <c r="W381" s="28">
        <f t="shared" si="48"/>
        <v>2.1</v>
      </c>
      <c r="X381" s="39">
        <v>5.3711187273006299E-2</v>
      </c>
      <c r="Y381" s="28">
        <f t="shared" si="44"/>
        <v>0.99999999999999989</v>
      </c>
      <c r="Z381" s="39">
        <v>2.8206357713028513E-2</v>
      </c>
      <c r="AA381" s="28">
        <f t="shared" si="49"/>
        <v>2.9999875080677061</v>
      </c>
      <c r="AB381" s="39">
        <v>3.1229830734317419E-2</v>
      </c>
      <c r="AD381" s="39"/>
      <c r="AF381" s="32"/>
      <c r="AG381" s="31">
        <v>90</v>
      </c>
      <c r="AH381" s="32"/>
    </row>
    <row r="382" spans="1:38" s="28" customFormat="1" ht="12" customHeight="1" x14ac:dyDescent="0.25">
      <c r="A382" s="34" t="s">
        <v>7</v>
      </c>
      <c r="B382" s="29" t="s">
        <v>584</v>
      </c>
      <c r="C382" s="35" t="s">
        <v>117</v>
      </c>
      <c r="D382" s="36">
        <v>1</v>
      </c>
      <c r="E382" s="36" t="s">
        <v>118</v>
      </c>
      <c r="F382" s="36" t="s">
        <v>11</v>
      </c>
      <c r="G382" s="36">
        <v>8.6999999999999993</v>
      </c>
      <c r="H382" s="36"/>
      <c r="I382" s="36" t="s">
        <v>254</v>
      </c>
      <c r="J382" s="35" t="s">
        <v>9</v>
      </c>
      <c r="K382" s="36" t="s">
        <v>529</v>
      </c>
      <c r="L382" s="28" t="s">
        <v>272</v>
      </c>
      <c r="M382" s="28" t="s">
        <v>17</v>
      </c>
      <c r="N382" s="28">
        <v>75</v>
      </c>
      <c r="P382" s="28" t="s">
        <v>274</v>
      </c>
      <c r="Q382" s="28">
        <f t="shared" si="45"/>
        <v>31</v>
      </c>
      <c r="R382" s="39">
        <v>0.77345309381237526</v>
      </c>
      <c r="S382" s="28">
        <f t="shared" si="46"/>
        <v>4.2</v>
      </c>
      <c r="T382" s="39">
        <v>0.17280394980456698</v>
      </c>
      <c r="U382" s="28">
        <f t="shared" si="47"/>
        <v>8.9</v>
      </c>
      <c r="V382" s="39">
        <v>0.38712820468207643</v>
      </c>
      <c r="W382" s="28">
        <f t="shared" si="48"/>
        <v>2.1</v>
      </c>
      <c r="X382" s="39">
        <v>5.3711187273006299E-2</v>
      </c>
      <c r="Y382" s="28">
        <f t="shared" si="44"/>
        <v>0.99999999999999989</v>
      </c>
      <c r="Z382" s="39">
        <v>2.8206357713028513E-2</v>
      </c>
      <c r="AA382" s="28">
        <f t="shared" si="49"/>
        <v>2.9999875080677061</v>
      </c>
      <c r="AB382" s="39">
        <v>3.1229830734317419E-2</v>
      </c>
      <c r="AD382" s="39"/>
      <c r="AF382" s="32"/>
      <c r="AG382" s="31">
        <v>90</v>
      </c>
      <c r="AH382" s="32"/>
    </row>
    <row r="383" spans="1:38" s="28" customFormat="1" ht="12" customHeight="1" x14ac:dyDescent="0.25">
      <c r="A383" s="34" t="s">
        <v>7</v>
      </c>
      <c r="B383" s="29" t="s">
        <v>584</v>
      </c>
      <c r="C383" s="35" t="s">
        <v>117</v>
      </c>
      <c r="D383" s="36">
        <v>1</v>
      </c>
      <c r="E383" s="36" t="s">
        <v>118</v>
      </c>
      <c r="F383" s="36" t="s">
        <v>11</v>
      </c>
      <c r="G383" s="36">
        <v>5.6</v>
      </c>
      <c r="H383" s="36"/>
      <c r="I383" s="36" t="s">
        <v>250</v>
      </c>
      <c r="J383" s="35" t="s">
        <v>9</v>
      </c>
      <c r="K383" s="36" t="s">
        <v>529</v>
      </c>
      <c r="L383" s="28" t="s">
        <v>25</v>
      </c>
      <c r="M383" s="28" t="s">
        <v>17</v>
      </c>
      <c r="N383" s="28">
        <v>40</v>
      </c>
      <c r="O383" s="28">
        <v>22</v>
      </c>
      <c r="P383" s="28">
        <v>7</v>
      </c>
      <c r="Q383" s="28">
        <v>11.26</v>
      </c>
      <c r="S383" s="28">
        <v>2.8349000000000002</v>
      </c>
      <c r="U383" s="28">
        <v>5.8849999999999998</v>
      </c>
      <c r="W383" s="28">
        <v>0.7</v>
      </c>
      <c r="Y383" s="28">
        <v>7.8962000000000003</v>
      </c>
      <c r="AA383" s="28">
        <v>8.2210000000000001</v>
      </c>
      <c r="AG383" s="28">
        <v>31</v>
      </c>
    </row>
    <row r="384" spans="1:38" s="28" customFormat="1" ht="12" customHeight="1" x14ac:dyDescent="0.25">
      <c r="A384" s="34" t="s">
        <v>7</v>
      </c>
      <c r="B384" s="29" t="s">
        <v>584</v>
      </c>
      <c r="C384" s="35" t="s">
        <v>117</v>
      </c>
      <c r="D384" s="36">
        <v>1</v>
      </c>
      <c r="E384" s="36" t="s">
        <v>118</v>
      </c>
      <c r="F384" s="36" t="s">
        <v>11</v>
      </c>
      <c r="G384" s="36">
        <v>7.4</v>
      </c>
      <c r="H384" s="36"/>
      <c r="I384" s="36" t="s">
        <v>250</v>
      </c>
      <c r="J384" s="35" t="s">
        <v>9</v>
      </c>
      <c r="K384" s="36" t="s">
        <v>529</v>
      </c>
      <c r="L384" s="28" t="s">
        <v>25</v>
      </c>
      <c r="M384" s="28" t="s">
        <v>17</v>
      </c>
      <c r="N384" s="28">
        <v>36</v>
      </c>
      <c r="O384" s="28">
        <v>22</v>
      </c>
      <c r="P384" s="28">
        <v>7</v>
      </c>
      <c r="Q384" s="28">
        <v>10.17</v>
      </c>
      <c r="S384" s="28">
        <v>2.6057000000000001</v>
      </c>
      <c r="U384" s="28">
        <v>5.6</v>
      </c>
      <c r="W384" s="28">
        <v>0.7</v>
      </c>
      <c r="Y384" s="28">
        <v>7.3849999999999998</v>
      </c>
      <c r="AA384" s="28">
        <v>7.0945999999999998</v>
      </c>
      <c r="AG384" s="28">
        <v>31</v>
      </c>
      <c r="AH384" s="28">
        <v>1.1000000000000001</v>
      </c>
      <c r="AI384" s="28">
        <v>1.1000000000000001</v>
      </c>
      <c r="AL384" s="40" t="s">
        <v>408</v>
      </c>
    </row>
    <row r="385" spans="1:38" s="28" customFormat="1" ht="12" customHeight="1" x14ac:dyDescent="0.25">
      <c r="A385" s="34" t="s">
        <v>7</v>
      </c>
      <c r="B385" s="29" t="s">
        <v>584</v>
      </c>
      <c r="C385" s="35" t="s">
        <v>117</v>
      </c>
      <c r="D385" s="36">
        <v>1</v>
      </c>
      <c r="E385" s="36" t="s">
        <v>118</v>
      </c>
      <c r="F385" s="36" t="s">
        <v>11</v>
      </c>
      <c r="G385" s="36">
        <v>7.8</v>
      </c>
      <c r="H385" s="36"/>
      <c r="I385" s="36" t="s">
        <v>202</v>
      </c>
      <c r="J385" s="35" t="s">
        <v>9</v>
      </c>
      <c r="K385" s="36" t="s">
        <v>529</v>
      </c>
      <c r="L385" s="28" t="s">
        <v>203</v>
      </c>
      <c r="M385" s="28" t="s">
        <v>17</v>
      </c>
      <c r="N385" s="28">
        <v>49</v>
      </c>
      <c r="O385" s="28">
        <v>25</v>
      </c>
      <c r="P385" s="28">
        <v>8.1</v>
      </c>
      <c r="Q385" s="28">
        <f>R385*40.08</f>
        <v>721.43999999999994</v>
      </c>
      <c r="R385" s="28">
        <v>18</v>
      </c>
      <c r="S385" s="28">
        <f>T385*24.305</f>
        <v>89.9285</v>
      </c>
      <c r="T385" s="28">
        <v>3.7</v>
      </c>
      <c r="U385" s="28">
        <f>V385*22.9898</f>
        <v>216.10411999999999</v>
      </c>
      <c r="V385" s="28">
        <v>9.4</v>
      </c>
      <c r="Y385" s="28">
        <f>Z385*35.453</f>
        <v>155.99320000000003</v>
      </c>
      <c r="Z385" s="28">
        <v>4.4000000000000004</v>
      </c>
      <c r="AA385" s="28">
        <f>AB385*96.0616</f>
        <v>1008.6468</v>
      </c>
      <c r="AB385" s="28">
        <v>10.5</v>
      </c>
      <c r="AG385" s="28">
        <v>49</v>
      </c>
      <c r="AH385" s="28">
        <v>1.2</v>
      </c>
    </row>
    <row r="386" spans="1:38" s="28" customFormat="1" ht="12" customHeight="1" x14ac:dyDescent="0.25">
      <c r="A386" s="34" t="s">
        <v>7</v>
      </c>
      <c r="B386" s="29" t="s">
        <v>584</v>
      </c>
      <c r="C386" s="35" t="s">
        <v>117</v>
      </c>
      <c r="D386" s="36">
        <v>1</v>
      </c>
      <c r="E386" s="36" t="s">
        <v>118</v>
      </c>
      <c r="F386" s="36" t="s">
        <v>11</v>
      </c>
      <c r="G386" s="36">
        <v>10.4</v>
      </c>
      <c r="H386" s="36"/>
      <c r="I386" s="36" t="s">
        <v>202</v>
      </c>
      <c r="J386" s="35" t="s">
        <v>9</v>
      </c>
      <c r="K386" s="36" t="s">
        <v>529</v>
      </c>
      <c r="L386" s="28" t="s">
        <v>203</v>
      </c>
      <c r="M386" s="28" t="s">
        <v>17</v>
      </c>
      <c r="N386" s="28">
        <v>48</v>
      </c>
      <c r="O386" s="28">
        <v>25</v>
      </c>
      <c r="P386" s="28">
        <v>7.94</v>
      </c>
      <c r="Q386" s="28">
        <f>R386*40.08</f>
        <v>681.36</v>
      </c>
      <c r="R386" s="28">
        <v>17</v>
      </c>
      <c r="S386" s="28">
        <f>T386*24.305</f>
        <v>92.358999999999995</v>
      </c>
      <c r="T386" s="28">
        <v>3.8</v>
      </c>
      <c r="U386" s="28">
        <f>V386*22.9898</f>
        <v>252.8878</v>
      </c>
      <c r="V386" s="28">
        <v>11</v>
      </c>
      <c r="Y386" s="28">
        <f>Z386*35.453</f>
        <v>159.5385</v>
      </c>
      <c r="Z386" s="28">
        <v>4.5</v>
      </c>
      <c r="AA386" s="28">
        <f>AB386*96.0616</f>
        <v>960.61599999999999</v>
      </c>
      <c r="AB386" s="28">
        <v>10</v>
      </c>
      <c r="AG386" s="28">
        <v>48</v>
      </c>
      <c r="AH386" s="28">
        <v>1.5</v>
      </c>
    </row>
    <row r="387" spans="1:38" s="28" customFormat="1" ht="12" customHeight="1" x14ac:dyDescent="0.25">
      <c r="A387" s="34" t="s">
        <v>7</v>
      </c>
      <c r="B387" s="29" t="s">
        <v>584</v>
      </c>
      <c r="C387" s="35" t="s">
        <v>117</v>
      </c>
      <c r="D387" s="36">
        <v>1</v>
      </c>
      <c r="E387" s="36" t="s">
        <v>118</v>
      </c>
      <c r="F387" s="36" t="s">
        <v>11</v>
      </c>
      <c r="G387" s="36">
        <v>9.1999999999999993</v>
      </c>
      <c r="H387" s="36"/>
      <c r="I387" s="36" t="s">
        <v>137</v>
      </c>
      <c r="J387" s="35" t="s">
        <v>9</v>
      </c>
      <c r="K387" s="36" t="s">
        <v>529</v>
      </c>
      <c r="L387" s="28" t="s">
        <v>139</v>
      </c>
      <c r="M387" s="28" t="s">
        <v>17</v>
      </c>
      <c r="N387" s="28">
        <v>44.3</v>
      </c>
      <c r="O387" s="28">
        <v>24.7</v>
      </c>
      <c r="P387" s="28" t="s">
        <v>143</v>
      </c>
      <c r="AG387" s="28">
        <v>43</v>
      </c>
    </row>
    <row r="388" spans="1:38" s="28" customFormat="1" ht="12" customHeight="1" x14ac:dyDescent="0.25">
      <c r="A388" s="34" t="s">
        <v>7</v>
      </c>
      <c r="B388" s="29" t="s">
        <v>584</v>
      </c>
      <c r="C388" s="35" t="s">
        <v>117</v>
      </c>
      <c r="D388" s="36">
        <v>1</v>
      </c>
      <c r="E388" s="36" t="s">
        <v>118</v>
      </c>
      <c r="F388" s="36" t="s">
        <v>11</v>
      </c>
      <c r="G388" s="36">
        <v>9</v>
      </c>
      <c r="H388" s="36"/>
      <c r="I388" s="36" t="s">
        <v>135</v>
      </c>
      <c r="J388" s="35" t="s">
        <v>9</v>
      </c>
      <c r="K388" s="36" t="s">
        <v>529</v>
      </c>
      <c r="M388" s="28" t="s">
        <v>17</v>
      </c>
      <c r="N388" s="28">
        <v>44.7</v>
      </c>
      <c r="O388" s="28">
        <v>17.2</v>
      </c>
      <c r="P388" s="28">
        <v>7.39</v>
      </c>
      <c r="Q388" s="28">
        <v>13.6</v>
      </c>
      <c r="S388" s="28">
        <v>2.9</v>
      </c>
      <c r="U388" s="28">
        <v>1.5</v>
      </c>
      <c r="W388" s="28">
        <v>0.6</v>
      </c>
      <c r="Y388" s="28">
        <v>1.2</v>
      </c>
      <c r="AA388" s="28">
        <v>3.4</v>
      </c>
      <c r="AG388" s="28">
        <v>44.7</v>
      </c>
      <c r="AI388" s="28">
        <v>1.8</v>
      </c>
      <c r="AL388" s="28" t="s">
        <v>381</v>
      </c>
    </row>
    <row r="389" spans="1:38" s="28" customFormat="1" ht="12" customHeight="1" x14ac:dyDescent="0.25">
      <c r="A389" s="34" t="s">
        <v>7</v>
      </c>
      <c r="B389" s="29" t="s">
        <v>584</v>
      </c>
      <c r="C389" s="35" t="s">
        <v>117</v>
      </c>
      <c r="D389" s="36">
        <v>1</v>
      </c>
      <c r="E389" s="36" t="s">
        <v>118</v>
      </c>
      <c r="F389" s="36" t="s">
        <v>11</v>
      </c>
      <c r="G389" s="36">
        <v>6.7</v>
      </c>
      <c r="H389" s="36"/>
      <c r="I389" s="36" t="s">
        <v>134</v>
      </c>
      <c r="J389" s="35" t="s">
        <v>9</v>
      </c>
      <c r="K389" s="36" t="s">
        <v>529</v>
      </c>
      <c r="L389" s="28" t="s">
        <v>139</v>
      </c>
      <c r="M389" s="28" t="s">
        <v>17</v>
      </c>
      <c r="N389" s="28">
        <v>44.4</v>
      </c>
      <c r="O389" s="28">
        <v>23.1</v>
      </c>
      <c r="P389" s="28">
        <v>7.25</v>
      </c>
      <c r="Q389" s="28">
        <v>13.6</v>
      </c>
      <c r="S389" s="28">
        <v>2.9</v>
      </c>
      <c r="U389" s="28">
        <v>1.5</v>
      </c>
      <c r="W389" s="28">
        <v>0.6</v>
      </c>
      <c r="Y389" s="28">
        <v>1.2</v>
      </c>
      <c r="AA389" s="28">
        <v>3.4</v>
      </c>
      <c r="AG389" s="28">
        <v>44.7</v>
      </c>
      <c r="AI389" s="28">
        <v>1.8</v>
      </c>
      <c r="AL389" s="28" t="s">
        <v>381</v>
      </c>
    </row>
    <row r="390" spans="1:38" s="28" customFormat="1" ht="12" customHeight="1" x14ac:dyDescent="0.25">
      <c r="A390" s="34" t="s">
        <v>7</v>
      </c>
      <c r="B390" s="29" t="s">
        <v>584</v>
      </c>
      <c r="C390" s="35" t="s">
        <v>117</v>
      </c>
      <c r="D390" s="36">
        <v>1</v>
      </c>
      <c r="E390" s="36" t="s">
        <v>118</v>
      </c>
      <c r="F390" s="36" t="s">
        <v>11</v>
      </c>
      <c r="G390" s="36">
        <v>14</v>
      </c>
      <c r="H390" s="36"/>
      <c r="I390" s="36" t="s">
        <v>134</v>
      </c>
      <c r="J390" s="35" t="s">
        <v>9</v>
      </c>
      <c r="K390" s="36" t="s">
        <v>529</v>
      </c>
      <c r="L390" s="28" t="s">
        <v>139</v>
      </c>
      <c r="M390" s="28" t="s">
        <v>17</v>
      </c>
      <c r="N390" s="28">
        <v>44.8</v>
      </c>
      <c r="O390" s="28">
        <v>23.5</v>
      </c>
      <c r="P390" s="28">
        <v>7.25</v>
      </c>
      <c r="Q390" s="28">
        <v>13.6</v>
      </c>
      <c r="S390" s="28">
        <v>2.9</v>
      </c>
      <c r="U390" s="28">
        <v>1.5</v>
      </c>
      <c r="W390" s="28">
        <v>0.6</v>
      </c>
      <c r="Y390" s="28">
        <v>1.2</v>
      </c>
      <c r="AA390" s="28">
        <v>3.4</v>
      </c>
      <c r="AG390" s="28">
        <v>44.7</v>
      </c>
      <c r="AI390" s="28">
        <v>1.8</v>
      </c>
      <c r="AL390" s="28" t="s">
        <v>381</v>
      </c>
    </row>
    <row r="391" spans="1:38" s="28" customFormat="1" ht="12" customHeight="1" x14ac:dyDescent="0.25">
      <c r="A391" s="34" t="s">
        <v>7</v>
      </c>
      <c r="B391" s="29" t="s">
        <v>584</v>
      </c>
      <c r="C391" s="35" t="s">
        <v>117</v>
      </c>
      <c r="D391" s="36">
        <v>1</v>
      </c>
      <c r="E391" s="36" t="s">
        <v>118</v>
      </c>
      <c r="F391" s="36" t="s">
        <v>11</v>
      </c>
      <c r="G391" s="36">
        <v>7.5</v>
      </c>
      <c r="H391" s="36"/>
      <c r="I391" s="36" t="s">
        <v>275</v>
      </c>
      <c r="J391" s="35" t="s">
        <v>9</v>
      </c>
      <c r="K391" s="36" t="s">
        <v>529</v>
      </c>
      <c r="L391" s="28" t="s">
        <v>18</v>
      </c>
      <c r="M391" s="28" t="s">
        <v>17</v>
      </c>
      <c r="O391" s="28">
        <v>17</v>
      </c>
      <c r="P391" s="28">
        <v>6.3</v>
      </c>
      <c r="Q391" s="28">
        <f t="shared" ref="Q391:Q398" si="50">R391*40.08</f>
        <v>2.072136</v>
      </c>
      <c r="R391" s="28">
        <v>5.1700000000000003E-2</v>
      </c>
      <c r="S391" s="28">
        <f t="shared" ref="S391:S398" si="51">T391*24.305</f>
        <v>9.2358999999999997E-2</v>
      </c>
      <c r="T391" s="28">
        <v>3.8E-3</v>
      </c>
      <c r="U391" s="28">
        <f t="shared" ref="U391:U398" si="52">V391*22.9898</f>
        <v>5.9129765599999997</v>
      </c>
      <c r="V391" s="28">
        <v>0.25719999999999998</v>
      </c>
      <c r="W391" s="28">
        <f>39.098*X391</f>
        <v>0.4378976</v>
      </c>
      <c r="X391" s="28">
        <v>1.12E-2</v>
      </c>
      <c r="Y391" s="28">
        <f t="shared" ref="Y391:Y398" si="53">Z391*35.453</f>
        <v>8.5335371000000002</v>
      </c>
      <c r="Z391" s="28">
        <v>0.2407</v>
      </c>
      <c r="AG391" s="28">
        <v>8.25</v>
      </c>
    </row>
    <row r="392" spans="1:38" s="28" customFormat="1" ht="12" customHeight="1" x14ac:dyDescent="0.25">
      <c r="A392" s="34" t="s">
        <v>7</v>
      </c>
      <c r="B392" s="29" t="s">
        <v>584</v>
      </c>
      <c r="C392" s="35" t="s">
        <v>117</v>
      </c>
      <c r="D392" s="36">
        <v>1</v>
      </c>
      <c r="E392" s="36" t="s">
        <v>118</v>
      </c>
      <c r="F392" s="36" t="s">
        <v>11</v>
      </c>
      <c r="G392" s="36">
        <v>7.7</v>
      </c>
      <c r="H392" s="36"/>
      <c r="I392" s="36" t="s">
        <v>275</v>
      </c>
      <c r="J392" s="35" t="s">
        <v>9</v>
      </c>
      <c r="K392" s="36" t="s">
        <v>529</v>
      </c>
      <c r="L392" s="28" t="s">
        <v>18</v>
      </c>
      <c r="M392" s="28" t="s">
        <v>17</v>
      </c>
      <c r="O392" s="28">
        <v>17</v>
      </c>
      <c r="P392" s="28">
        <v>6.6</v>
      </c>
      <c r="Q392" s="28">
        <f t="shared" si="50"/>
        <v>2.6132159999999995</v>
      </c>
      <c r="R392" s="28">
        <v>6.5199999999999994E-2</v>
      </c>
      <c r="S392" s="28">
        <f t="shared" si="51"/>
        <v>0.34270049999999996</v>
      </c>
      <c r="T392" s="28">
        <v>1.41E-2</v>
      </c>
      <c r="U392" s="28">
        <f t="shared" si="52"/>
        <v>19.9551464</v>
      </c>
      <c r="V392" s="28">
        <v>0.86799999999999999</v>
      </c>
      <c r="W392" s="28">
        <f>39.098*X392</f>
        <v>0.49654459999999995</v>
      </c>
      <c r="X392" s="28">
        <v>1.2699999999999999E-2</v>
      </c>
      <c r="Y392" s="28">
        <f t="shared" si="53"/>
        <v>27.731336600000002</v>
      </c>
      <c r="Z392" s="28">
        <v>0.78220000000000001</v>
      </c>
      <c r="AG392" s="28">
        <v>8.25</v>
      </c>
    </row>
    <row r="393" spans="1:38" s="28" customFormat="1" ht="12" customHeight="1" x14ac:dyDescent="0.25">
      <c r="A393" s="34" t="s">
        <v>7</v>
      </c>
      <c r="B393" s="29" t="s">
        <v>584</v>
      </c>
      <c r="C393" s="35" t="s">
        <v>117</v>
      </c>
      <c r="D393" s="36">
        <v>1</v>
      </c>
      <c r="E393" s="36" t="s">
        <v>118</v>
      </c>
      <c r="F393" s="36" t="s">
        <v>11</v>
      </c>
      <c r="G393" s="36">
        <v>8.8000000000000007</v>
      </c>
      <c r="H393" s="36"/>
      <c r="I393" s="36" t="s">
        <v>275</v>
      </c>
      <c r="J393" s="35" t="s">
        <v>9</v>
      </c>
      <c r="K393" s="36" t="s">
        <v>529</v>
      </c>
      <c r="L393" s="28" t="s">
        <v>18</v>
      </c>
      <c r="M393" s="28" t="s">
        <v>17</v>
      </c>
      <c r="O393" s="28">
        <v>17</v>
      </c>
      <c r="P393" s="28">
        <v>6.7</v>
      </c>
      <c r="Q393" s="28">
        <f t="shared" si="50"/>
        <v>3.6552959999999999</v>
      </c>
      <c r="R393" s="28">
        <v>9.1200000000000003E-2</v>
      </c>
      <c r="S393" s="28">
        <f t="shared" si="51"/>
        <v>8.7497999999999992E-2</v>
      </c>
      <c r="T393" s="28">
        <v>3.5999999999999999E-3</v>
      </c>
      <c r="U393" s="28">
        <f t="shared" si="52"/>
        <v>36.553781999999998</v>
      </c>
      <c r="V393" s="28">
        <v>1.59</v>
      </c>
      <c r="W393" s="28">
        <f>39.098*X393</f>
        <v>0.54737199999999997</v>
      </c>
      <c r="X393" s="28">
        <v>1.4E-2</v>
      </c>
      <c r="Y393" s="28">
        <f t="shared" si="53"/>
        <v>50.555978000000003</v>
      </c>
      <c r="Z393" s="28">
        <v>1.4259999999999999</v>
      </c>
      <c r="AG393" s="28">
        <v>8.25</v>
      </c>
    </row>
    <row r="394" spans="1:38" s="28" customFormat="1" ht="12" customHeight="1" x14ac:dyDescent="0.25">
      <c r="A394" s="34" t="s">
        <v>7</v>
      </c>
      <c r="B394" s="29" t="s">
        <v>584</v>
      </c>
      <c r="C394" s="35" t="s">
        <v>117</v>
      </c>
      <c r="D394" s="36">
        <v>1</v>
      </c>
      <c r="E394" s="36" t="s">
        <v>118</v>
      </c>
      <c r="F394" s="36" t="s">
        <v>11</v>
      </c>
      <c r="G394" s="36">
        <v>9.9</v>
      </c>
      <c r="H394" s="36"/>
      <c r="I394" s="36" t="s">
        <v>275</v>
      </c>
      <c r="J394" s="35" t="s">
        <v>9</v>
      </c>
      <c r="K394" s="36" t="s">
        <v>529</v>
      </c>
      <c r="L394" s="28" t="s">
        <v>19</v>
      </c>
      <c r="M394" s="28" t="s">
        <v>17</v>
      </c>
      <c r="O394" s="28">
        <v>17</v>
      </c>
      <c r="P394" s="28">
        <v>6.5</v>
      </c>
      <c r="Q394" s="28">
        <f t="shared" si="50"/>
        <v>92.825279999999992</v>
      </c>
      <c r="R394" s="28">
        <v>2.3159999999999998</v>
      </c>
      <c r="S394" s="28">
        <f t="shared" si="51"/>
        <v>0.29166000000000003</v>
      </c>
      <c r="T394" s="28">
        <v>1.2E-2</v>
      </c>
      <c r="U394" s="28">
        <f t="shared" si="52"/>
        <v>1.9702258599999998</v>
      </c>
      <c r="V394" s="28">
        <v>8.5699999999999998E-2</v>
      </c>
      <c r="W394" s="28">
        <f>39.098*X394</f>
        <v>0.46917599999999998</v>
      </c>
      <c r="X394" s="28">
        <v>1.2E-2</v>
      </c>
      <c r="Y394" s="28">
        <f t="shared" si="53"/>
        <v>2.0881817000000003</v>
      </c>
      <c r="Z394" s="28">
        <v>5.8900000000000001E-2</v>
      </c>
      <c r="AG394" s="28">
        <v>8.25</v>
      </c>
    </row>
    <row r="395" spans="1:38" s="28" customFormat="1" ht="12" customHeight="1" x14ac:dyDescent="0.25">
      <c r="A395" s="34" t="s">
        <v>7</v>
      </c>
      <c r="B395" s="29" t="s">
        <v>584</v>
      </c>
      <c r="C395" s="35" t="s">
        <v>117</v>
      </c>
      <c r="D395" s="36">
        <v>1</v>
      </c>
      <c r="E395" s="36" t="s">
        <v>118</v>
      </c>
      <c r="F395" s="36" t="s">
        <v>11</v>
      </c>
      <c r="G395" s="36">
        <v>18</v>
      </c>
      <c r="H395" s="36"/>
      <c r="I395" s="36" t="s">
        <v>275</v>
      </c>
      <c r="J395" s="35" t="s">
        <v>9</v>
      </c>
      <c r="K395" s="36" t="s">
        <v>529</v>
      </c>
      <c r="L395" s="28" t="s">
        <v>20</v>
      </c>
      <c r="M395" s="28" t="s">
        <v>17</v>
      </c>
      <c r="O395" s="28">
        <v>17</v>
      </c>
      <c r="P395" s="28">
        <v>6.7</v>
      </c>
      <c r="Q395" s="28">
        <f t="shared" si="50"/>
        <v>1.38276</v>
      </c>
      <c r="R395" s="28">
        <v>3.4500000000000003E-2</v>
      </c>
      <c r="S395" s="28">
        <f t="shared" si="51"/>
        <v>8.5067500000000004E-2</v>
      </c>
      <c r="T395" s="28">
        <v>3.5000000000000001E-3</v>
      </c>
      <c r="U395" s="28">
        <f t="shared" si="52"/>
        <v>3.4622638800000001</v>
      </c>
      <c r="V395" s="28">
        <v>0.15060000000000001</v>
      </c>
      <c r="W395" s="28">
        <f>39.098*X395</f>
        <v>0.57083079999999997</v>
      </c>
      <c r="X395" s="28">
        <v>1.46E-2</v>
      </c>
      <c r="Y395" s="28">
        <f t="shared" si="53"/>
        <v>3.3751256000000005</v>
      </c>
      <c r="Z395" s="28">
        <v>9.5200000000000007E-2</v>
      </c>
      <c r="AG395" s="28">
        <v>8.25</v>
      </c>
      <c r="AI395" s="28">
        <v>5.82</v>
      </c>
    </row>
    <row r="396" spans="1:38" s="28" customFormat="1" ht="12" customHeight="1" x14ac:dyDescent="0.25">
      <c r="A396" s="34" t="s">
        <v>7</v>
      </c>
      <c r="B396" s="29" t="s">
        <v>584</v>
      </c>
      <c r="C396" s="35" t="s">
        <v>117</v>
      </c>
      <c r="D396" s="36">
        <v>1</v>
      </c>
      <c r="E396" s="36" t="s">
        <v>118</v>
      </c>
      <c r="F396" s="36" t="s">
        <v>11</v>
      </c>
      <c r="G396" s="36">
        <v>8.1</v>
      </c>
      <c r="H396" s="36"/>
      <c r="I396" s="36" t="s">
        <v>202</v>
      </c>
      <c r="J396" s="35" t="s">
        <v>9</v>
      </c>
      <c r="K396" s="36" t="s">
        <v>529</v>
      </c>
      <c r="L396" s="28" t="s">
        <v>294</v>
      </c>
      <c r="M396" s="28" t="s">
        <v>17</v>
      </c>
      <c r="N396" s="28">
        <v>49</v>
      </c>
      <c r="O396" s="28">
        <v>25</v>
      </c>
      <c r="P396" s="28">
        <v>8.1</v>
      </c>
      <c r="Q396" s="28">
        <f t="shared" si="50"/>
        <v>721.43999999999994</v>
      </c>
      <c r="R396" s="28">
        <v>18</v>
      </c>
      <c r="S396" s="28">
        <f t="shared" si="51"/>
        <v>89.9285</v>
      </c>
      <c r="T396" s="28">
        <v>3.7</v>
      </c>
      <c r="U396" s="28">
        <f t="shared" si="52"/>
        <v>216.10411999999999</v>
      </c>
      <c r="V396" s="28">
        <v>9.4</v>
      </c>
      <c r="Y396" s="28">
        <f t="shared" si="53"/>
        <v>155.99320000000003</v>
      </c>
      <c r="Z396" s="28">
        <v>4.4000000000000004</v>
      </c>
      <c r="AA396" s="28">
        <f>AB396*96.0616</f>
        <v>1008.6468</v>
      </c>
      <c r="AB396" s="28">
        <v>10.5</v>
      </c>
      <c r="AG396" s="28">
        <v>49</v>
      </c>
      <c r="AH396" s="28">
        <v>1.2</v>
      </c>
    </row>
    <row r="397" spans="1:38" s="28" customFormat="1" ht="12" customHeight="1" x14ac:dyDescent="0.25">
      <c r="A397" s="34" t="s">
        <v>7</v>
      </c>
      <c r="B397" s="29" t="s">
        <v>584</v>
      </c>
      <c r="C397" s="35" t="s">
        <v>117</v>
      </c>
      <c r="D397" s="36">
        <v>1</v>
      </c>
      <c r="E397" s="36" t="s">
        <v>118</v>
      </c>
      <c r="F397" s="36" t="s">
        <v>11</v>
      </c>
      <c r="G397" s="36">
        <v>5</v>
      </c>
      <c r="H397" s="36"/>
      <c r="I397" s="36" t="s">
        <v>202</v>
      </c>
      <c r="J397" s="35" t="s">
        <v>9</v>
      </c>
      <c r="K397" s="36" t="s">
        <v>529</v>
      </c>
      <c r="L397" s="28" t="s">
        <v>295</v>
      </c>
      <c r="M397" s="28" t="s">
        <v>17</v>
      </c>
      <c r="N397" s="28">
        <v>49</v>
      </c>
      <c r="O397" s="28">
        <v>25</v>
      </c>
      <c r="P397" s="28">
        <v>8.1</v>
      </c>
      <c r="Q397" s="28">
        <f t="shared" si="50"/>
        <v>721.43999999999994</v>
      </c>
      <c r="R397" s="28">
        <v>18</v>
      </c>
      <c r="S397" s="28">
        <f t="shared" si="51"/>
        <v>89.9285</v>
      </c>
      <c r="T397" s="28">
        <v>3.7</v>
      </c>
      <c r="U397" s="28">
        <f t="shared" si="52"/>
        <v>216.10411999999999</v>
      </c>
      <c r="V397" s="28">
        <v>9.4</v>
      </c>
      <c r="Y397" s="28">
        <f t="shared" si="53"/>
        <v>155.99320000000003</v>
      </c>
      <c r="Z397" s="28">
        <v>4.4000000000000004</v>
      </c>
      <c r="AA397" s="28">
        <f>AB397*96.0616</f>
        <v>1008.6468</v>
      </c>
      <c r="AB397" s="28">
        <v>10.5</v>
      </c>
      <c r="AG397" s="28">
        <v>49</v>
      </c>
      <c r="AH397" s="28">
        <v>1.2</v>
      </c>
    </row>
    <row r="398" spans="1:38" s="34" customFormat="1" ht="12" customHeight="1" x14ac:dyDescent="0.25">
      <c r="A398" s="34" t="s">
        <v>7</v>
      </c>
      <c r="B398" s="29" t="s">
        <v>584</v>
      </c>
      <c r="C398" s="42" t="s">
        <v>117</v>
      </c>
      <c r="D398" s="43">
        <v>1</v>
      </c>
      <c r="E398" s="43" t="s">
        <v>118</v>
      </c>
      <c r="F398" s="43" t="s">
        <v>11</v>
      </c>
      <c r="G398" s="43">
        <v>106</v>
      </c>
      <c r="H398" s="43"/>
      <c r="I398" s="43" t="s">
        <v>202</v>
      </c>
      <c r="J398" s="35" t="s">
        <v>9</v>
      </c>
      <c r="K398" s="36" t="s">
        <v>529</v>
      </c>
      <c r="L398" s="34" t="s">
        <v>204</v>
      </c>
      <c r="M398" s="34" t="s">
        <v>17</v>
      </c>
      <c r="N398" s="34">
        <v>81</v>
      </c>
      <c r="O398" s="34">
        <v>25</v>
      </c>
      <c r="P398" s="34">
        <v>8.02</v>
      </c>
      <c r="Q398" s="34">
        <f t="shared" si="50"/>
        <v>861.71999999999991</v>
      </c>
      <c r="R398" s="34">
        <v>21.5</v>
      </c>
      <c r="S398" s="34">
        <f t="shared" si="51"/>
        <v>213.88400000000001</v>
      </c>
      <c r="T398" s="34">
        <v>8.8000000000000007</v>
      </c>
      <c r="U398" s="34">
        <f t="shared" si="52"/>
        <v>126.4439</v>
      </c>
      <c r="V398" s="34">
        <v>5.5</v>
      </c>
      <c r="Y398" s="34">
        <f t="shared" si="53"/>
        <v>205.62740000000002</v>
      </c>
      <c r="Z398" s="34">
        <v>5.8</v>
      </c>
      <c r="AA398" s="34">
        <f>AB398*96.0616</f>
        <v>730.06815999999992</v>
      </c>
      <c r="AB398" s="34">
        <v>7.6</v>
      </c>
      <c r="AG398" s="34">
        <v>68</v>
      </c>
      <c r="AH398" s="34">
        <v>18.5</v>
      </c>
    </row>
    <row r="399" spans="1:38" s="28" customFormat="1" ht="12" customHeight="1" x14ac:dyDescent="0.25">
      <c r="A399" s="34" t="s">
        <v>7</v>
      </c>
      <c r="B399" s="29" t="s">
        <v>508</v>
      </c>
      <c r="C399" s="35" t="s">
        <v>289</v>
      </c>
      <c r="D399" s="36" t="s">
        <v>503</v>
      </c>
      <c r="E399" s="36" t="s">
        <v>144</v>
      </c>
      <c r="F399" s="36" t="s">
        <v>285</v>
      </c>
      <c r="G399" s="36">
        <v>18</v>
      </c>
      <c r="H399" s="36"/>
      <c r="I399" s="36" t="s">
        <v>290</v>
      </c>
      <c r="J399" s="35" t="s">
        <v>9</v>
      </c>
      <c r="K399" s="36" t="s">
        <v>526</v>
      </c>
      <c r="L399" s="28" t="s">
        <v>288</v>
      </c>
      <c r="M399" s="28" t="s">
        <v>17</v>
      </c>
      <c r="N399" s="28">
        <v>100</v>
      </c>
      <c r="O399" s="28">
        <v>22</v>
      </c>
      <c r="P399" s="28" t="s">
        <v>287</v>
      </c>
    </row>
    <row r="400" spans="1:38" s="28" customFormat="1" ht="12" customHeight="1" x14ac:dyDescent="0.25">
      <c r="A400" s="34" t="s">
        <v>7</v>
      </c>
      <c r="B400" s="29" t="s">
        <v>429</v>
      </c>
      <c r="C400" s="35" t="s">
        <v>124</v>
      </c>
      <c r="D400" s="36">
        <v>1</v>
      </c>
      <c r="E400" s="36" t="s">
        <v>118</v>
      </c>
      <c r="F400" s="36" t="s">
        <v>107</v>
      </c>
      <c r="G400" s="36">
        <v>18.399999999999999</v>
      </c>
      <c r="H400" s="36"/>
      <c r="I400" s="36" t="s">
        <v>134</v>
      </c>
      <c r="J400" s="35" t="s">
        <v>9</v>
      </c>
      <c r="K400" s="36" t="s">
        <v>528</v>
      </c>
      <c r="L400" s="28" t="s">
        <v>139</v>
      </c>
      <c r="M400" s="28" t="s">
        <v>17</v>
      </c>
      <c r="N400" s="28">
        <v>44.4</v>
      </c>
      <c r="O400" s="28">
        <v>23.1</v>
      </c>
      <c r="P400" s="28">
        <v>7.25</v>
      </c>
      <c r="AG400" s="28">
        <v>40.6</v>
      </c>
    </row>
    <row r="401" spans="1:39" s="28" customFormat="1" ht="12" customHeight="1" x14ac:dyDescent="0.25">
      <c r="A401" s="34" t="s">
        <v>7</v>
      </c>
      <c r="B401" s="29" t="s">
        <v>429</v>
      </c>
      <c r="C401" s="35" t="s">
        <v>289</v>
      </c>
      <c r="D401" s="36" t="s">
        <v>503</v>
      </c>
      <c r="E401" s="36" t="s">
        <v>144</v>
      </c>
      <c r="F401" s="36" t="s">
        <v>285</v>
      </c>
      <c r="G401" s="36">
        <v>12</v>
      </c>
      <c r="H401" s="36"/>
      <c r="I401" s="36" t="s">
        <v>290</v>
      </c>
      <c r="J401" s="35" t="s">
        <v>9</v>
      </c>
      <c r="K401" s="36" t="s">
        <v>527</v>
      </c>
      <c r="L401" s="28" t="s">
        <v>288</v>
      </c>
      <c r="M401" s="28" t="s">
        <v>17</v>
      </c>
      <c r="N401" s="28">
        <v>100</v>
      </c>
      <c r="O401" s="28">
        <v>22</v>
      </c>
      <c r="P401" s="28" t="s">
        <v>287</v>
      </c>
    </row>
    <row r="402" spans="1:39" s="28" customFormat="1" ht="12" customHeight="1" x14ac:dyDescent="0.25">
      <c r="A402" s="34" t="s">
        <v>7</v>
      </c>
      <c r="B402" s="29" t="s">
        <v>509</v>
      </c>
      <c r="C402" s="37" t="s">
        <v>140</v>
      </c>
      <c r="D402" s="36">
        <v>1</v>
      </c>
      <c r="E402" s="36" t="s">
        <v>118</v>
      </c>
      <c r="F402" s="36" t="s">
        <v>34</v>
      </c>
      <c r="G402" s="36">
        <v>43.7</v>
      </c>
      <c r="H402" s="36"/>
      <c r="I402" s="36" t="s">
        <v>137</v>
      </c>
      <c r="J402" s="35" t="s">
        <v>9</v>
      </c>
      <c r="K402" s="36" t="s">
        <v>528</v>
      </c>
      <c r="L402" s="28" t="s">
        <v>139</v>
      </c>
      <c r="M402" s="28" t="s">
        <v>17</v>
      </c>
      <c r="N402" s="28">
        <v>44.3</v>
      </c>
      <c r="O402" s="28">
        <v>24.7</v>
      </c>
      <c r="P402" s="28" t="s">
        <v>143</v>
      </c>
      <c r="AG402" s="28">
        <v>43</v>
      </c>
    </row>
    <row r="403" spans="1:39" s="28" customFormat="1" ht="12" customHeight="1" x14ac:dyDescent="0.25">
      <c r="A403" s="34" t="s">
        <v>7</v>
      </c>
      <c r="B403" s="29" t="s">
        <v>509</v>
      </c>
      <c r="C403" s="37" t="s">
        <v>140</v>
      </c>
      <c r="D403" s="36">
        <v>1</v>
      </c>
      <c r="E403" s="36" t="s">
        <v>118</v>
      </c>
      <c r="F403" s="36" t="s">
        <v>24</v>
      </c>
      <c r="G403" s="36">
        <v>25.9</v>
      </c>
      <c r="H403" s="36"/>
      <c r="I403" s="36" t="s">
        <v>137</v>
      </c>
      <c r="J403" s="35" t="s">
        <v>9</v>
      </c>
      <c r="K403" s="36" t="s">
        <v>528</v>
      </c>
      <c r="L403" s="28" t="s">
        <v>139</v>
      </c>
      <c r="M403" s="28" t="s">
        <v>17</v>
      </c>
      <c r="N403" s="28">
        <v>44.3</v>
      </c>
      <c r="O403" s="28">
        <v>24.7</v>
      </c>
      <c r="P403" s="28" t="s">
        <v>143</v>
      </c>
      <c r="AG403" s="28">
        <v>43</v>
      </c>
    </row>
    <row r="404" spans="1:39" s="28" customFormat="1" ht="12" customHeight="1" x14ac:dyDescent="0.25">
      <c r="A404" s="34" t="s">
        <v>7</v>
      </c>
      <c r="B404" s="29" t="s">
        <v>509</v>
      </c>
      <c r="C404" s="37" t="s">
        <v>140</v>
      </c>
      <c r="D404" s="36">
        <v>1</v>
      </c>
      <c r="E404" s="36" t="s">
        <v>118</v>
      </c>
      <c r="F404" s="36" t="s">
        <v>107</v>
      </c>
      <c r="G404" s="36">
        <v>15.8</v>
      </c>
      <c r="H404" s="36"/>
      <c r="I404" s="36" t="s">
        <v>137</v>
      </c>
      <c r="J404" s="35" t="s">
        <v>9</v>
      </c>
      <c r="K404" s="36" t="s">
        <v>528</v>
      </c>
      <c r="L404" s="28" t="s">
        <v>139</v>
      </c>
      <c r="M404" s="28" t="s">
        <v>17</v>
      </c>
      <c r="N404" s="28">
        <v>44.3</v>
      </c>
      <c r="O404" s="28">
        <v>24.7</v>
      </c>
      <c r="P404" s="28" t="s">
        <v>143</v>
      </c>
      <c r="AG404" s="28">
        <v>43</v>
      </c>
    </row>
    <row r="405" spans="1:39" s="28" customFormat="1" ht="12" customHeight="1" x14ac:dyDescent="0.25">
      <c r="A405" s="34" t="s">
        <v>7</v>
      </c>
      <c r="B405" s="29" t="s">
        <v>418</v>
      </c>
      <c r="C405" s="35" t="s">
        <v>152</v>
      </c>
      <c r="D405" s="36" t="s">
        <v>503</v>
      </c>
      <c r="E405" s="36" t="s">
        <v>118</v>
      </c>
      <c r="F405" s="36" t="s">
        <v>34</v>
      </c>
      <c r="G405" s="36">
        <v>800</v>
      </c>
      <c r="H405" s="36"/>
      <c r="I405" s="36" t="s">
        <v>151</v>
      </c>
      <c r="J405" s="35" t="s">
        <v>9</v>
      </c>
      <c r="K405" s="36" t="s">
        <v>521</v>
      </c>
      <c r="L405" s="28" t="s">
        <v>145</v>
      </c>
      <c r="M405" s="28" t="s">
        <v>17</v>
      </c>
      <c r="N405" s="28" t="s">
        <v>153</v>
      </c>
      <c r="O405" s="28">
        <v>22</v>
      </c>
      <c r="P405" s="28" t="s">
        <v>155</v>
      </c>
      <c r="AG405" s="28" t="s">
        <v>154</v>
      </c>
    </row>
    <row r="406" spans="1:39" s="28" customFormat="1" ht="12" customHeight="1" x14ac:dyDescent="0.25">
      <c r="A406" s="34" t="s">
        <v>7</v>
      </c>
      <c r="B406" s="29" t="s">
        <v>418</v>
      </c>
      <c r="C406" s="35" t="s">
        <v>152</v>
      </c>
      <c r="D406" s="36" t="s">
        <v>503</v>
      </c>
      <c r="E406" s="36" t="s">
        <v>118</v>
      </c>
      <c r="F406" s="36" t="s">
        <v>11</v>
      </c>
      <c r="G406" s="36">
        <v>60</v>
      </c>
      <c r="H406" s="36"/>
      <c r="I406" s="36" t="s">
        <v>151</v>
      </c>
      <c r="J406" s="35" t="s">
        <v>9</v>
      </c>
      <c r="K406" s="36" t="s">
        <v>521</v>
      </c>
      <c r="L406" s="28" t="s">
        <v>145</v>
      </c>
      <c r="M406" s="28" t="s">
        <v>17</v>
      </c>
      <c r="N406" s="28" t="s">
        <v>153</v>
      </c>
      <c r="O406" s="28">
        <v>22</v>
      </c>
      <c r="P406" s="28" t="s">
        <v>155</v>
      </c>
      <c r="AG406" s="28" t="s">
        <v>154</v>
      </c>
    </row>
    <row r="407" spans="1:39" s="28" customFormat="1" ht="12" customHeight="1" x14ac:dyDescent="0.25">
      <c r="A407" s="34" t="s">
        <v>7</v>
      </c>
      <c r="B407" s="29" t="s">
        <v>510</v>
      </c>
      <c r="C407" s="35" t="s">
        <v>289</v>
      </c>
      <c r="D407" s="35" t="s">
        <v>503</v>
      </c>
      <c r="E407" s="36"/>
      <c r="F407" s="36" t="s">
        <v>82</v>
      </c>
      <c r="G407" s="36">
        <v>120</v>
      </c>
      <c r="H407" s="36"/>
      <c r="I407" s="36" t="s">
        <v>290</v>
      </c>
      <c r="J407" s="35" t="s">
        <v>9</v>
      </c>
      <c r="K407" s="35" t="s">
        <v>558</v>
      </c>
      <c r="L407" s="28" t="s">
        <v>288</v>
      </c>
      <c r="M407" s="28" t="s">
        <v>17</v>
      </c>
      <c r="N407" s="28">
        <v>100</v>
      </c>
      <c r="O407" s="28">
        <v>22</v>
      </c>
      <c r="P407" s="28" t="s">
        <v>287</v>
      </c>
    </row>
    <row r="408" spans="1:39" s="28" customFormat="1" ht="12" customHeight="1" x14ac:dyDescent="0.25">
      <c r="A408" s="34" t="s">
        <v>6</v>
      </c>
      <c r="B408" s="29" t="s">
        <v>513</v>
      </c>
      <c r="C408" s="35" t="s">
        <v>289</v>
      </c>
      <c r="D408" s="36" t="s">
        <v>503</v>
      </c>
      <c r="E408" s="36" t="s">
        <v>144</v>
      </c>
      <c r="F408" s="36" t="s">
        <v>285</v>
      </c>
      <c r="G408" s="36">
        <v>240</v>
      </c>
      <c r="H408" s="36"/>
      <c r="I408" s="36" t="s">
        <v>290</v>
      </c>
      <c r="J408" s="35" t="s">
        <v>9</v>
      </c>
      <c r="K408" s="36" t="s">
        <v>527</v>
      </c>
      <c r="L408" s="28" t="s">
        <v>288</v>
      </c>
      <c r="M408" s="28" t="s">
        <v>17</v>
      </c>
      <c r="N408" s="28">
        <v>100</v>
      </c>
      <c r="O408" s="28">
        <v>22</v>
      </c>
      <c r="P408" s="28" t="s">
        <v>287</v>
      </c>
    </row>
    <row r="409" spans="1:39" s="28" customFormat="1" ht="12" customHeight="1" x14ac:dyDescent="0.25">
      <c r="A409" s="34" t="s">
        <v>6</v>
      </c>
      <c r="B409" s="29" t="s">
        <v>514</v>
      </c>
      <c r="C409" s="35" t="s">
        <v>289</v>
      </c>
      <c r="D409" s="36" t="s">
        <v>503</v>
      </c>
      <c r="E409" s="36" t="s">
        <v>144</v>
      </c>
      <c r="F409" s="36" t="s">
        <v>285</v>
      </c>
      <c r="G409" s="36">
        <v>230</v>
      </c>
      <c r="H409" s="36"/>
      <c r="I409" s="36" t="s">
        <v>290</v>
      </c>
      <c r="J409" s="35" t="s">
        <v>9</v>
      </c>
      <c r="K409" s="36" t="s">
        <v>527</v>
      </c>
      <c r="L409" s="28" t="s">
        <v>288</v>
      </c>
      <c r="M409" s="28" t="s">
        <v>17</v>
      </c>
      <c r="N409" s="28">
        <v>100</v>
      </c>
      <c r="O409" s="28">
        <v>22</v>
      </c>
      <c r="P409" s="28" t="s">
        <v>287</v>
      </c>
    </row>
    <row r="410" spans="1:39" s="28" customFormat="1" ht="12" customHeight="1" x14ac:dyDescent="0.25">
      <c r="A410" s="34" t="s">
        <v>6</v>
      </c>
      <c r="B410" s="29" t="s">
        <v>512</v>
      </c>
      <c r="C410" s="35" t="s">
        <v>289</v>
      </c>
      <c r="D410" s="36" t="s">
        <v>503</v>
      </c>
      <c r="E410" s="36" t="s">
        <v>144</v>
      </c>
      <c r="F410" s="36" t="s">
        <v>285</v>
      </c>
      <c r="G410" s="36">
        <v>10</v>
      </c>
      <c r="H410" s="36"/>
      <c r="I410" s="36" t="s">
        <v>290</v>
      </c>
      <c r="J410" s="35" t="s">
        <v>9</v>
      </c>
      <c r="K410" s="36" t="s">
        <v>527</v>
      </c>
      <c r="L410" s="28" t="s">
        <v>288</v>
      </c>
      <c r="M410" s="28" t="s">
        <v>17</v>
      </c>
      <c r="N410" s="28">
        <v>100</v>
      </c>
      <c r="O410" s="28">
        <v>22</v>
      </c>
      <c r="P410" s="28" t="s">
        <v>287</v>
      </c>
    </row>
    <row r="411" spans="1:39" s="28" customFormat="1" ht="12" customHeight="1" x14ac:dyDescent="0.25">
      <c r="A411" s="34" t="s">
        <v>6</v>
      </c>
      <c r="B411" s="29" t="s">
        <v>511</v>
      </c>
      <c r="C411" s="35" t="s">
        <v>289</v>
      </c>
      <c r="D411" s="36" t="s">
        <v>503</v>
      </c>
      <c r="E411" s="36" t="s">
        <v>144</v>
      </c>
      <c r="F411" s="36" t="s">
        <v>285</v>
      </c>
      <c r="G411" s="36">
        <v>20</v>
      </c>
      <c r="H411" s="36"/>
      <c r="I411" s="36" t="s">
        <v>290</v>
      </c>
      <c r="J411" s="35" t="s">
        <v>9</v>
      </c>
      <c r="K411" s="36" t="s">
        <v>527</v>
      </c>
      <c r="L411" s="28" t="s">
        <v>288</v>
      </c>
      <c r="M411" s="28" t="s">
        <v>17</v>
      </c>
      <c r="N411" s="28">
        <v>100</v>
      </c>
      <c r="O411" s="28">
        <v>22</v>
      </c>
      <c r="P411" s="28" t="s">
        <v>287</v>
      </c>
    </row>
    <row r="412" spans="1:39" s="28" customFormat="1" ht="12" customHeight="1" x14ac:dyDescent="0.25">
      <c r="A412" s="34" t="s">
        <v>6</v>
      </c>
      <c r="B412" s="29" t="s">
        <v>515</v>
      </c>
      <c r="C412" s="35" t="s">
        <v>289</v>
      </c>
      <c r="D412" s="36" t="s">
        <v>503</v>
      </c>
      <c r="E412" s="36" t="s">
        <v>144</v>
      </c>
      <c r="F412" s="36" t="s">
        <v>285</v>
      </c>
      <c r="G412" s="44">
        <v>10</v>
      </c>
      <c r="H412" s="44"/>
      <c r="I412" s="36" t="s">
        <v>290</v>
      </c>
      <c r="J412" s="35" t="s">
        <v>9</v>
      </c>
      <c r="K412" s="36" t="s">
        <v>527</v>
      </c>
      <c r="L412" s="28" t="s">
        <v>288</v>
      </c>
      <c r="M412" s="28" t="s">
        <v>17</v>
      </c>
      <c r="N412" s="28">
        <v>100</v>
      </c>
      <c r="O412" s="28">
        <v>22</v>
      </c>
      <c r="P412" s="28" t="s">
        <v>287</v>
      </c>
    </row>
    <row r="413" spans="1:39" s="28" customFormat="1" ht="12" customHeight="1" x14ac:dyDescent="0.25">
      <c r="A413" s="34" t="s">
        <v>6</v>
      </c>
      <c r="B413" s="29" t="s">
        <v>516</v>
      </c>
      <c r="C413" s="35" t="s">
        <v>289</v>
      </c>
      <c r="D413" s="36" t="s">
        <v>503</v>
      </c>
      <c r="E413" s="36" t="s">
        <v>144</v>
      </c>
      <c r="F413" s="36" t="s">
        <v>285</v>
      </c>
      <c r="G413" s="36">
        <v>10</v>
      </c>
      <c r="H413" s="36"/>
      <c r="I413" s="36" t="s">
        <v>290</v>
      </c>
      <c r="J413" s="35" t="s">
        <v>9</v>
      </c>
      <c r="K413" s="36" t="s">
        <v>527</v>
      </c>
      <c r="L413" s="28" t="s">
        <v>288</v>
      </c>
      <c r="M413" s="28" t="s">
        <v>17</v>
      </c>
      <c r="N413" s="28">
        <v>100</v>
      </c>
      <c r="O413" s="28">
        <v>22</v>
      </c>
      <c r="P413" s="28" t="s">
        <v>287</v>
      </c>
    </row>
    <row r="414" spans="1:39" s="28" customFormat="1" ht="12" customHeight="1" x14ac:dyDescent="0.25">
      <c r="A414" s="34" t="s">
        <v>32</v>
      </c>
      <c r="B414" s="45" t="s">
        <v>437</v>
      </c>
      <c r="C414" s="35"/>
      <c r="D414" s="36">
        <v>1</v>
      </c>
      <c r="E414" s="36" t="s">
        <v>118</v>
      </c>
      <c r="F414" s="36" t="s">
        <v>33</v>
      </c>
      <c r="G414" s="36">
        <v>8.3000000000000007</v>
      </c>
      <c r="H414" s="36"/>
      <c r="I414" s="36" t="s">
        <v>291</v>
      </c>
      <c r="J414" s="35" t="s">
        <v>9</v>
      </c>
      <c r="K414" s="36" t="s">
        <v>528</v>
      </c>
      <c r="M414" s="28" t="s">
        <v>17</v>
      </c>
      <c r="N414" s="28">
        <v>2.8</v>
      </c>
      <c r="O414" s="28" t="s">
        <v>121</v>
      </c>
      <c r="P414" s="28">
        <v>7.4</v>
      </c>
      <c r="R414" s="31">
        <v>0.03</v>
      </c>
      <c r="S414" s="31"/>
      <c r="T414" s="31">
        <v>0.02</v>
      </c>
      <c r="U414" s="31"/>
      <c r="V414" s="31">
        <v>2.11</v>
      </c>
      <c r="W414" s="31"/>
      <c r="X414" s="31">
        <v>4.2000000000000003E-2</v>
      </c>
      <c r="Y414" s="31"/>
      <c r="Z414" s="31">
        <v>2.2400000000000002</v>
      </c>
      <c r="AA414" s="31"/>
      <c r="AB414" s="31"/>
      <c r="AC414" s="31"/>
      <c r="AD414" s="31">
        <v>0.01</v>
      </c>
      <c r="AE414" s="31"/>
      <c r="AF414" s="31"/>
      <c r="AG414" s="32"/>
      <c r="AH414" s="32"/>
      <c r="AI414" s="32"/>
      <c r="AJ414" s="32"/>
      <c r="AK414" s="32"/>
      <c r="AL414" s="32"/>
      <c r="AM414" s="32"/>
    </row>
    <row r="415" spans="1:39" s="28" customFormat="1" ht="12" customHeight="1" x14ac:dyDescent="0.25">
      <c r="A415" s="34" t="s">
        <v>32</v>
      </c>
      <c r="B415" s="45" t="s">
        <v>437</v>
      </c>
      <c r="C415" s="35"/>
      <c r="D415" s="36">
        <v>1</v>
      </c>
      <c r="E415" s="36" t="s">
        <v>118</v>
      </c>
      <c r="F415" s="36" t="s">
        <v>34</v>
      </c>
      <c r="G415" s="36">
        <v>9</v>
      </c>
      <c r="H415" s="36"/>
      <c r="I415" s="36" t="s">
        <v>291</v>
      </c>
      <c r="J415" s="35" t="s">
        <v>9</v>
      </c>
      <c r="K415" s="36" t="s">
        <v>528</v>
      </c>
      <c r="M415" s="28" t="s">
        <v>17</v>
      </c>
      <c r="N415" s="28">
        <v>2.8</v>
      </c>
      <c r="O415" s="28" t="s">
        <v>121</v>
      </c>
      <c r="P415" s="28">
        <v>7.4</v>
      </c>
      <c r="R415" s="28">
        <v>0.03</v>
      </c>
      <c r="T415" s="28">
        <v>0.02</v>
      </c>
      <c r="V415" s="28">
        <v>2.11</v>
      </c>
      <c r="X415" s="28">
        <v>4.2000000000000003E-2</v>
      </c>
      <c r="Z415" s="28">
        <v>2.2400000000000002</v>
      </c>
      <c r="AD415" s="28">
        <v>0.01</v>
      </c>
    </row>
    <row r="416" spans="1:39" s="28" customFormat="1" ht="12" customHeight="1" x14ac:dyDescent="0.25">
      <c r="A416" s="34" t="s">
        <v>32</v>
      </c>
      <c r="B416" s="45" t="s">
        <v>437</v>
      </c>
      <c r="C416" s="35"/>
      <c r="D416" s="36">
        <v>1</v>
      </c>
      <c r="E416" s="36" t="s">
        <v>118</v>
      </c>
      <c r="F416" s="36" t="s">
        <v>27</v>
      </c>
      <c r="G416" s="36">
        <v>8.5</v>
      </c>
      <c r="H416" s="36"/>
      <c r="I416" s="36" t="s">
        <v>291</v>
      </c>
      <c r="J416" s="35" t="s">
        <v>9</v>
      </c>
      <c r="K416" s="36" t="s">
        <v>528</v>
      </c>
      <c r="M416" s="28" t="s">
        <v>17</v>
      </c>
      <c r="N416" s="28">
        <v>2.8</v>
      </c>
      <c r="O416" s="28" t="s">
        <v>121</v>
      </c>
      <c r="P416" s="28">
        <v>7.4</v>
      </c>
      <c r="R416" s="28">
        <v>0.03</v>
      </c>
      <c r="T416" s="28">
        <v>0.02</v>
      </c>
      <c r="V416" s="28">
        <v>2.11</v>
      </c>
      <c r="X416" s="28">
        <v>4.2000000000000003E-2</v>
      </c>
      <c r="Z416" s="28">
        <v>2.2400000000000002</v>
      </c>
      <c r="AD416" s="28">
        <v>0.01</v>
      </c>
    </row>
    <row r="417" spans="1:37" s="28" customFormat="1" ht="12" customHeight="1" x14ac:dyDescent="0.25">
      <c r="A417" s="52" t="s">
        <v>36</v>
      </c>
      <c r="B417" s="45" t="s">
        <v>434</v>
      </c>
      <c r="C417" s="35" t="s">
        <v>144</v>
      </c>
      <c r="D417" s="36">
        <v>1</v>
      </c>
      <c r="E417" s="35" t="s">
        <v>118</v>
      </c>
      <c r="F417" s="35" t="s">
        <v>455</v>
      </c>
      <c r="G417" s="36">
        <v>2.8</v>
      </c>
      <c r="H417" s="36"/>
      <c r="I417" s="35" t="s">
        <v>303</v>
      </c>
      <c r="J417" s="35" t="s">
        <v>9</v>
      </c>
      <c r="K417" s="35" t="s">
        <v>528</v>
      </c>
      <c r="L417" s="29" t="s">
        <v>304</v>
      </c>
      <c r="M417" s="29" t="s">
        <v>17</v>
      </c>
      <c r="O417" s="28">
        <v>20</v>
      </c>
      <c r="P417" s="28">
        <v>7</v>
      </c>
      <c r="Q417" s="28">
        <v>6.8000000000000005E-2</v>
      </c>
      <c r="T417" s="28">
        <v>8.1199999999999994E-2</v>
      </c>
      <c r="V417" s="28">
        <v>5.0000000000000001E-3</v>
      </c>
      <c r="X417" s="28">
        <v>4</v>
      </c>
      <c r="Z417" s="28">
        <v>5.0000000000000001E-3</v>
      </c>
      <c r="AB417" s="28">
        <v>8.1199999999999994E-2</v>
      </c>
      <c r="AK417" s="28">
        <v>5</v>
      </c>
    </row>
    <row r="418" spans="1:37" s="28" customFormat="1" ht="12" customHeight="1" x14ac:dyDescent="0.25">
      <c r="A418" s="41" t="s">
        <v>36</v>
      </c>
      <c r="B418" s="45" t="s">
        <v>440</v>
      </c>
      <c r="C418" s="35" t="s">
        <v>144</v>
      </c>
      <c r="D418" s="36">
        <v>1</v>
      </c>
      <c r="E418" s="36" t="s">
        <v>557</v>
      </c>
      <c r="F418" s="35" t="s">
        <v>456</v>
      </c>
      <c r="G418" s="36">
        <v>1.94</v>
      </c>
      <c r="H418" s="36"/>
      <c r="I418" s="35" t="s">
        <v>303</v>
      </c>
      <c r="J418" s="35" t="s">
        <v>9</v>
      </c>
      <c r="K418" s="35" t="s">
        <v>528</v>
      </c>
      <c r="L418" s="29" t="s">
        <v>304</v>
      </c>
      <c r="O418" s="28">
        <v>20</v>
      </c>
      <c r="P418" s="28">
        <v>7</v>
      </c>
      <c r="R418" s="28">
        <v>6.8000000000000005E-2</v>
      </c>
      <c r="T418" s="28">
        <v>8.1199999999999994E-2</v>
      </c>
      <c r="V418" s="28">
        <v>5.0000000000000001E-3</v>
      </c>
      <c r="X418" s="28">
        <v>4</v>
      </c>
      <c r="Z418" s="28">
        <v>5.0000000000000001E-3</v>
      </c>
      <c r="AB418" s="28">
        <v>8.1199999999999994E-2</v>
      </c>
      <c r="AK418" s="28">
        <v>5</v>
      </c>
    </row>
    <row r="419" spans="1:37" s="28" customFormat="1" ht="12" customHeight="1" x14ac:dyDescent="0.25">
      <c r="A419" s="41" t="s">
        <v>36</v>
      </c>
      <c r="B419" s="45" t="s">
        <v>440</v>
      </c>
      <c r="C419" s="35" t="s">
        <v>144</v>
      </c>
      <c r="D419" s="36">
        <v>1</v>
      </c>
      <c r="E419" s="36" t="s">
        <v>557</v>
      </c>
      <c r="F419" s="35" t="s">
        <v>457</v>
      </c>
      <c r="G419" s="36">
        <v>2.2599999999999998</v>
      </c>
      <c r="H419" s="36"/>
      <c r="I419" s="35" t="s">
        <v>306</v>
      </c>
      <c r="J419" s="35" t="s">
        <v>9</v>
      </c>
      <c r="K419" s="35" t="s">
        <v>528</v>
      </c>
      <c r="L419" s="29" t="s">
        <v>304</v>
      </c>
      <c r="O419" s="28">
        <v>22</v>
      </c>
      <c r="Z419" s="28">
        <v>5.0000000000000001E-3</v>
      </c>
      <c r="AK419" s="28">
        <v>5.23</v>
      </c>
    </row>
    <row r="420" spans="1:37" s="34" customFormat="1" ht="12" customHeight="1" x14ac:dyDescent="0.25">
      <c r="A420" s="34" t="s">
        <v>532</v>
      </c>
      <c r="B420" s="71" t="s">
        <v>533</v>
      </c>
      <c r="C420" s="42"/>
      <c r="D420" s="43">
        <v>1</v>
      </c>
      <c r="E420" s="43" t="s">
        <v>118</v>
      </c>
      <c r="F420" s="43" t="s">
        <v>531</v>
      </c>
      <c r="G420" s="43">
        <v>248.2</v>
      </c>
      <c r="H420" s="43"/>
      <c r="I420" s="43" t="s">
        <v>530</v>
      </c>
      <c r="J420" s="42" t="s">
        <v>9</v>
      </c>
      <c r="K420" s="42" t="s">
        <v>559</v>
      </c>
    </row>
  </sheetData>
  <autoFilter ref="A1:AM420"/>
  <phoneticPr fontId="3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H56"/>
  <sheetViews>
    <sheetView workbookViewId="0">
      <selection activeCell="H18" sqref="H18"/>
    </sheetView>
  </sheetViews>
  <sheetFormatPr defaultColWidth="9.109375" defaultRowHeight="12" customHeight="1" x14ac:dyDescent="0.25"/>
  <cols>
    <col min="1" max="1" width="15.44140625" style="2" customWidth="1"/>
    <col min="2" max="2" width="35.109375" style="2" customWidth="1"/>
    <col min="3" max="3" width="22.33203125" style="2" customWidth="1"/>
    <col min="4" max="4" width="13.6640625" style="2" customWidth="1"/>
    <col min="5" max="5" width="23" style="2" customWidth="1"/>
    <col min="6" max="6" width="21.88671875" style="2" customWidth="1"/>
    <col min="7" max="7" width="25.109375" style="27" customWidth="1"/>
    <col min="8" max="9" width="25.109375" style="7" customWidth="1"/>
    <col min="10" max="10" width="25.109375" style="2" customWidth="1"/>
    <col min="11" max="11" width="38.44140625" style="2" customWidth="1"/>
    <col min="12" max="12" width="31.5546875" style="2" customWidth="1"/>
    <col min="13" max="13" width="18" style="2" customWidth="1"/>
    <col min="14" max="14" width="10.44140625" style="2" customWidth="1"/>
    <col min="15" max="16" width="9.109375" style="2"/>
    <col min="17" max="17" width="12.5546875" style="2" customWidth="1"/>
    <col min="18" max="26" width="9.109375" style="2"/>
    <col min="27" max="27" width="10.109375" style="2" customWidth="1"/>
    <col min="28" max="30" width="9.109375" style="2"/>
    <col min="31" max="31" width="10.44140625" style="2" customWidth="1"/>
    <col min="32" max="16384" width="9.109375" style="2"/>
  </cols>
  <sheetData>
    <row r="1" spans="1:34" s="22" customFormat="1" ht="12" customHeight="1" thickBot="1" x14ac:dyDescent="0.4">
      <c r="A1" s="21" t="s">
        <v>0</v>
      </c>
      <c r="B1" s="21" t="s">
        <v>1</v>
      </c>
      <c r="C1" s="21" t="s">
        <v>109</v>
      </c>
      <c r="D1" s="21" t="s">
        <v>2</v>
      </c>
      <c r="E1" s="21" t="s">
        <v>3</v>
      </c>
      <c r="F1" s="21" t="s">
        <v>110</v>
      </c>
      <c r="G1" s="74" t="s">
        <v>432</v>
      </c>
      <c r="H1" s="93" t="s">
        <v>554</v>
      </c>
      <c r="I1" s="93" t="s">
        <v>556</v>
      </c>
      <c r="J1" s="21" t="s">
        <v>564</v>
      </c>
      <c r="K1" s="21" t="s">
        <v>138</v>
      </c>
      <c r="L1" s="21" t="s">
        <v>130</v>
      </c>
      <c r="M1" s="21" t="s">
        <v>16</v>
      </c>
      <c r="N1" s="21" t="s">
        <v>111</v>
      </c>
      <c r="O1" s="21" t="s">
        <v>112</v>
      </c>
      <c r="P1" s="21" t="s">
        <v>113</v>
      </c>
      <c r="Q1" s="21" t="s">
        <v>161</v>
      </c>
      <c r="R1" s="21" t="s">
        <v>162</v>
      </c>
      <c r="S1" s="21" t="s">
        <v>163</v>
      </c>
      <c r="T1" s="21" t="s">
        <v>164</v>
      </c>
      <c r="U1" s="21" t="s">
        <v>165</v>
      </c>
      <c r="V1" s="21" t="s">
        <v>166</v>
      </c>
      <c r="W1" s="21" t="s">
        <v>167</v>
      </c>
      <c r="X1" s="21" t="s">
        <v>114</v>
      </c>
      <c r="Y1" s="21" t="s">
        <v>115</v>
      </c>
      <c r="Z1" s="21" t="s">
        <v>116</v>
      </c>
      <c r="AA1" s="21" t="s">
        <v>183</v>
      </c>
      <c r="AB1" s="21" t="s">
        <v>122</v>
      </c>
      <c r="AC1" s="21" t="s">
        <v>159</v>
      </c>
      <c r="AD1" s="21" t="s">
        <v>305</v>
      </c>
      <c r="AE1" s="21" t="s">
        <v>307</v>
      </c>
    </row>
    <row r="2" spans="1:34" s="87" customFormat="1" ht="12" customHeight="1" thickTop="1" x14ac:dyDescent="0.25">
      <c r="A2" s="60" t="s">
        <v>23</v>
      </c>
      <c r="B2" s="54" t="s">
        <v>329</v>
      </c>
      <c r="C2" s="60" t="s">
        <v>158</v>
      </c>
      <c r="D2" s="60">
        <v>1</v>
      </c>
      <c r="E2" s="60" t="s">
        <v>449</v>
      </c>
      <c r="F2" s="60" t="s">
        <v>118</v>
      </c>
      <c r="G2" s="86">
        <v>0.78</v>
      </c>
      <c r="H2" s="92" t="s">
        <v>619</v>
      </c>
      <c r="I2" s="94"/>
      <c r="J2" s="86"/>
      <c r="K2" s="54" t="s">
        <v>603</v>
      </c>
      <c r="L2" s="60" t="s">
        <v>185</v>
      </c>
      <c r="M2" s="60" t="s">
        <v>17</v>
      </c>
      <c r="N2" s="60" t="s">
        <v>191</v>
      </c>
      <c r="O2" s="60">
        <v>20</v>
      </c>
      <c r="P2" s="60" t="s">
        <v>189</v>
      </c>
      <c r="Q2" s="60"/>
      <c r="R2" s="60"/>
      <c r="S2" s="60"/>
      <c r="T2" s="60"/>
      <c r="U2" s="60"/>
      <c r="V2" s="60"/>
      <c r="W2" s="60"/>
      <c r="X2" s="60"/>
      <c r="Y2" s="60" t="s">
        <v>193</v>
      </c>
      <c r="Z2" s="60"/>
      <c r="AA2" s="60"/>
      <c r="AB2" s="60"/>
      <c r="AC2" s="60"/>
      <c r="AD2" s="60"/>
      <c r="AE2" s="60"/>
      <c r="AF2" s="60"/>
      <c r="AG2" s="60"/>
      <c r="AH2" s="60"/>
    </row>
    <row r="3" spans="1:34" s="87" customFormat="1" ht="12" customHeight="1" x14ac:dyDescent="0.25">
      <c r="A3" s="54" t="s">
        <v>23</v>
      </c>
      <c r="B3" s="54" t="s">
        <v>413</v>
      </c>
      <c r="C3" s="54" t="s">
        <v>169</v>
      </c>
      <c r="D3" s="60">
        <v>1</v>
      </c>
      <c r="E3" s="54" t="s">
        <v>565</v>
      </c>
      <c r="F3" s="54" t="s">
        <v>118</v>
      </c>
      <c r="G3" s="86">
        <v>2.12</v>
      </c>
      <c r="H3" s="92"/>
      <c r="I3" s="94"/>
      <c r="J3" s="86"/>
      <c r="K3" s="54" t="s">
        <v>618</v>
      </c>
      <c r="L3" s="54" t="s">
        <v>566</v>
      </c>
      <c r="M3" s="54" t="s">
        <v>17</v>
      </c>
      <c r="N3" s="60">
        <v>100</v>
      </c>
      <c r="O3" s="60">
        <v>20</v>
      </c>
      <c r="P3" s="60">
        <v>8.16</v>
      </c>
      <c r="Q3" s="60">
        <v>0.97099999999999997</v>
      </c>
      <c r="R3" s="60">
        <v>0.14399999999999999</v>
      </c>
      <c r="S3" s="60">
        <v>0.76900000000000002</v>
      </c>
      <c r="T3" s="60">
        <v>2E-3</v>
      </c>
      <c r="U3" s="60">
        <v>0.60499999999999998</v>
      </c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</row>
    <row r="4" spans="1:34" s="87" customFormat="1" ht="12" customHeight="1" x14ac:dyDescent="0.25">
      <c r="A4" s="60" t="s">
        <v>23</v>
      </c>
      <c r="B4" s="54" t="s">
        <v>438</v>
      </c>
      <c r="C4" s="60" t="s">
        <v>186</v>
      </c>
      <c r="D4" s="60">
        <v>1</v>
      </c>
      <c r="E4" s="60" t="s">
        <v>452</v>
      </c>
      <c r="F4" s="60" t="s">
        <v>118</v>
      </c>
      <c r="G4" s="86">
        <v>4</v>
      </c>
      <c r="H4" s="92" t="s">
        <v>619</v>
      </c>
      <c r="I4" s="94"/>
      <c r="J4" s="86"/>
      <c r="K4" s="60" t="s">
        <v>77</v>
      </c>
      <c r="L4" s="60" t="s">
        <v>185</v>
      </c>
      <c r="M4" s="60" t="s">
        <v>17</v>
      </c>
      <c r="N4" s="89" t="s">
        <v>192</v>
      </c>
      <c r="O4" s="60">
        <v>20</v>
      </c>
      <c r="P4" s="60" t="s">
        <v>190</v>
      </c>
      <c r="Q4" s="60"/>
      <c r="R4" s="60"/>
      <c r="S4" s="60"/>
      <c r="T4" s="60"/>
      <c r="U4" s="60"/>
      <c r="V4" s="60"/>
      <c r="W4" s="60"/>
      <c r="X4" s="60"/>
      <c r="Y4" s="89" t="s">
        <v>194</v>
      </c>
      <c r="Z4" s="60"/>
      <c r="AA4" s="60"/>
      <c r="AB4" s="60"/>
      <c r="AC4" s="60"/>
      <c r="AD4" s="60"/>
      <c r="AE4" s="60"/>
      <c r="AF4" s="60"/>
      <c r="AG4" s="60"/>
      <c r="AH4" s="60"/>
    </row>
    <row r="5" spans="1:34" s="87" customFormat="1" ht="12" customHeight="1" x14ac:dyDescent="0.25">
      <c r="A5" s="60" t="s">
        <v>23</v>
      </c>
      <c r="B5" s="54" t="s">
        <v>439</v>
      </c>
      <c r="C5" s="60" t="s">
        <v>226</v>
      </c>
      <c r="D5" s="60">
        <v>1</v>
      </c>
      <c r="E5" s="60" t="s">
        <v>441</v>
      </c>
      <c r="F5" s="60" t="s">
        <v>422</v>
      </c>
      <c r="G5" s="86">
        <v>13</v>
      </c>
      <c r="H5" s="92" t="s">
        <v>9</v>
      </c>
      <c r="I5" s="92"/>
      <c r="J5" s="90"/>
      <c r="K5" s="60"/>
      <c r="L5" s="60" t="s">
        <v>442</v>
      </c>
      <c r="M5" s="54" t="s">
        <v>17</v>
      </c>
      <c r="N5" s="89"/>
      <c r="O5" s="60"/>
      <c r="P5" s="60"/>
      <c r="Q5" s="60"/>
      <c r="R5" s="60"/>
      <c r="S5" s="60"/>
      <c r="T5" s="60"/>
      <c r="U5" s="60"/>
      <c r="V5" s="60"/>
      <c r="W5" s="60"/>
      <c r="X5" s="60"/>
      <c r="Y5" s="89"/>
      <c r="Z5" s="60"/>
      <c r="AA5" s="60"/>
      <c r="AB5" s="60"/>
      <c r="AC5" s="60"/>
      <c r="AD5" s="60"/>
      <c r="AE5" s="60"/>
      <c r="AF5" s="60"/>
      <c r="AG5" s="60"/>
      <c r="AH5" s="60"/>
    </row>
    <row r="6" spans="1:34" s="6" customFormat="1" ht="12" customHeight="1" x14ac:dyDescent="0.25">
      <c r="A6" s="6" t="s">
        <v>7</v>
      </c>
      <c r="B6" s="4" t="s">
        <v>416</v>
      </c>
      <c r="C6" s="6" t="s">
        <v>327</v>
      </c>
      <c r="D6" s="6">
        <v>1</v>
      </c>
      <c r="E6" s="6" t="s">
        <v>458</v>
      </c>
      <c r="F6" s="6" t="s">
        <v>118</v>
      </c>
      <c r="G6" s="73">
        <v>0.53</v>
      </c>
      <c r="H6" s="95"/>
      <c r="I6" s="95"/>
      <c r="J6" s="73"/>
      <c r="L6" s="15" t="s">
        <v>336</v>
      </c>
    </row>
    <row r="7" spans="1:34" s="60" customFormat="1" ht="12" customHeight="1" x14ac:dyDescent="0.25">
      <c r="A7" s="60" t="s">
        <v>7</v>
      </c>
      <c r="B7" s="54" t="s">
        <v>416</v>
      </c>
      <c r="C7" s="60" t="s">
        <v>327</v>
      </c>
      <c r="D7" s="60">
        <v>1</v>
      </c>
      <c r="E7" s="60" t="s">
        <v>459</v>
      </c>
      <c r="F7" s="60" t="s">
        <v>118</v>
      </c>
      <c r="G7" s="86">
        <v>0.24</v>
      </c>
      <c r="H7" s="94"/>
      <c r="I7" s="94"/>
      <c r="J7" s="86"/>
      <c r="L7" s="91" t="s">
        <v>331</v>
      </c>
      <c r="M7" s="54" t="s">
        <v>17</v>
      </c>
      <c r="N7" s="60">
        <v>28</v>
      </c>
    </row>
    <row r="8" spans="1:34" s="8" customFormat="1" ht="12" customHeight="1" x14ac:dyDescent="0.25">
      <c r="A8" s="8" t="s">
        <v>7</v>
      </c>
      <c r="B8" s="8" t="s">
        <v>584</v>
      </c>
      <c r="C8" s="8" t="s">
        <v>327</v>
      </c>
      <c r="D8" s="10">
        <v>1</v>
      </c>
      <c r="E8" s="8" t="s">
        <v>460</v>
      </c>
      <c r="F8" s="8" t="s">
        <v>118</v>
      </c>
      <c r="G8" s="10">
        <v>1.33</v>
      </c>
      <c r="J8" s="10"/>
      <c r="L8" s="8" t="s">
        <v>447</v>
      </c>
      <c r="M8" s="8" t="s">
        <v>17</v>
      </c>
      <c r="N8" s="8" t="s">
        <v>328</v>
      </c>
      <c r="O8" s="8">
        <v>25</v>
      </c>
      <c r="P8" s="8" t="s">
        <v>583</v>
      </c>
    </row>
    <row r="9" spans="1:34" s="87" customFormat="1" ht="12" customHeight="1" x14ac:dyDescent="0.25">
      <c r="A9" s="60" t="s">
        <v>7</v>
      </c>
      <c r="B9" s="92" t="s">
        <v>584</v>
      </c>
      <c r="C9" s="60" t="s">
        <v>126</v>
      </c>
      <c r="D9" s="60">
        <v>1</v>
      </c>
      <c r="E9" s="60" t="s">
        <v>461</v>
      </c>
      <c r="F9" s="60" t="s">
        <v>118</v>
      </c>
      <c r="G9" s="86">
        <v>0.83</v>
      </c>
      <c r="H9" s="94"/>
      <c r="I9" s="94"/>
      <c r="J9" s="86"/>
      <c r="K9" s="60" t="s">
        <v>139</v>
      </c>
      <c r="L9" s="60" t="s">
        <v>134</v>
      </c>
      <c r="M9" s="60" t="s">
        <v>17</v>
      </c>
      <c r="N9" s="60">
        <v>45.1</v>
      </c>
      <c r="O9" s="60">
        <v>25</v>
      </c>
      <c r="P9" s="60">
        <v>7.55</v>
      </c>
      <c r="Q9" s="60"/>
      <c r="R9" s="60"/>
      <c r="S9" s="60"/>
      <c r="T9" s="60"/>
      <c r="U9" s="60"/>
      <c r="V9" s="60"/>
      <c r="W9" s="60"/>
      <c r="X9" s="60"/>
      <c r="Y9" s="60">
        <v>42.6</v>
      </c>
      <c r="Z9" s="60"/>
      <c r="AA9" s="60"/>
      <c r="AB9" s="60"/>
      <c r="AC9" s="60"/>
      <c r="AD9" s="60"/>
      <c r="AE9" s="60"/>
      <c r="AF9" s="60"/>
      <c r="AG9" s="60"/>
      <c r="AH9" s="60"/>
    </row>
    <row r="10" spans="1:34" s="60" customFormat="1" ht="12" customHeight="1" x14ac:dyDescent="0.25">
      <c r="A10" s="60" t="s">
        <v>7</v>
      </c>
      <c r="B10" s="60" t="s">
        <v>445</v>
      </c>
      <c r="C10" s="60" t="s">
        <v>289</v>
      </c>
      <c r="D10" s="60">
        <v>2</v>
      </c>
      <c r="E10" s="60" t="s">
        <v>454</v>
      </c>
      <c r="F10" s="60" t="s">
        <v>534</v>
      </c>
      <c r="G10" s="86">
        <v>1.9</v>
      </c>
      <c r="H10" s="94"/>
      <c r="I10" s="94"/>
      <c r="J10" s="86"/>
      <c r="K10" s="60" t="s">
        <v>288</v>
      </c>
      <c r="L10" s="60" t="s">
        <v>290</v>
      </c>
      <c r="M10" s="60" t="s">
        <v>17</v>
      </c>
      <c r="N10" s="60">
        <v>100</v>
      </c>
      <c r="O10" s="60">
        <v>22</v>
      </c>
      <c r="P10" s="60" t="s">
        <v>287</v>
      </c>
    </row>
    <row r="11" spans="1:34" s="60" customFormat="1" ht="12" customHeight="1" x14ac:dyDescent="0.25">
      <c r="A11" s="60" t="s">
        <v>7</v>
      </c>
      <c r="B11" s="60" t="s">
        <v>446</v>
      </c>
      <c r="C11" s="60" t="s">
        <v>289</v>
      </c>
      <c r="D11" s="60">
        <v>2</v>
      </c>
      <c r="E11" s="60" t="s">
        <v>453</v>
      </c>
      <c r="F11" s="60" t="s">
        <v>534</v>
      </c>
      <c r="G11" s="86">
        <v>23</v>
      </c>
      <c r="H11" s="94"/>
      <c r="I11" s="94"/>
      <c r="J11" s="86"/>
      <c r="K11" s="60" t="s">
        <v>288</v>
      </c>
      <c r="L11" s="60" t="s">
        <v>290</v>
      </c>
      <c r="M11" s="60" t="s">
        <v>17</v>
      </c>
      <c r="N11" s="60">
        <v>100</v>
      </c>
      <c r="O11" s="60">
        <v>22</v>
      </c>
      <c r="P11" s="60" t="s">
        <v>287</v>
      </c>
    </row>
    <row r="12" spans="1:34" s="60" customFormat="1" ht="12" customHeight="1" x14ac:dyDescent="0.25">
      <c r="A12" s="54" t="s">
        <v>532</v>
      </c>
      <c r="B12" s="54" t="s">
        <v>567</v>
      </c>
      <c r="C12" s="54" t="s">
        <v>144</v>
      </c>
      <c r="D12" s="60">
        <v>2</v>
      </c>
      <c r="E12" s="54" t="s">
        <v>568</v>
      </c>
      <c r="F12" s="54" t="s">
        <v>118</v>
      </c>
      <c r="G12" s="86">
        <v>0.63</v>
      </c>
      <c r="H12" s="94"/>
      <c r="I12" s="94"/>
      <c r="J12" s="86"/>
      <c r="L12" s="54" t="s">
        <v>569</v>
      </c>
      <c r="M12" s="54" t="s">
        <v>17</v>
      </c>
      <c r="O12" s="60">
        <v>25</v>
      </c>
    </row>
    <row r="13" spans="1:34" s="83" customFormat="1" ht="12" customHeight="1" x14ac:dyDescent="0.25">
      <c r="A13" s="81" t="s">
        <v>23</v>
      </c>
      <c r="B13" s="66" t="s">
        <v>593</v>
      </c>
      <c r="C13" s="81" t="s">
        <v>169</v>
      </c>
      <c r="D13" s="81">
        <v>1</v>
      </c>
      <c r="E13" s="81" t="s">
        <v>41</v>
      </c>
      <c r="F13" s="81" t="s">
        <v>420</v>
      </c>
      <c r="G13" s="99">
        <v>2</v>
      </c>
      <c r="H13" s="85" t="s">
        <v>9</v>
      </c>
      <c r="I13" s="85"/>
      <c r="J13" s="82"/>
      <c r="K13" s="81" t="s">
        <v>243</v>
      </c>
      <c r="L13" s="81" t="s">
        <v>242</v>
      </c>
      <c r="M13" s="81" t="s">
        <v>17</v>
      </c>
      <c r="N13" s="81"/>
      <c r="O13" s="81">
        <v>20</v>
      </c>
      <c r="P13" s="81">
        <v>8.1999999999999993</v>
      </c>
      <c r="Q13" s="81" t="s">
        <v>170</v>
      </c>
      <c r="R13" s="81" t="s">
        <v>171</v>
      </c>
      <c r="S13" s="81" t="s">
        <v>172</v>
      </c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</row>
    <row r="14" spans="1:34" s="81" customFormat="1" ht="12" customHeight="1" x14ac:dyDescent="0.25">
      <c r="A14" s="81" t="s">
        <v>7</v>
      </c>
      <c r="B14" s="66" t="s">
        <v>416</v>
      </c>
      <c r="C14" s="81" t="s">
        <v>327</v>
      </c>
      <c r="D14" s="81">
        <v>1</v>
      </c>
      <c r="E14" s="81" t="s">
        <v>421</v>
      </c>
      <c r="F14" s="81" t="s">
        <v>422</v>
      </c>
      <c r="G14" s="99">
        <v>0.32</v>
      </c>
      <c r="H14" s="85" t="s">
        <v>9</v>
      </c>
      <c r="I14" s="85"/>
      <c r="J14" s="82"/>
      <c r="L14" s="84" t="s">
        <v>336</v>
      </c>
    </row>
    <row r="15" spans="1:34" s="85" customFormat="1" ht="12" customHeight="1" x14ac:dyDescent="0.25">
      <c r="A15" s="85" t="s">
        <v>7</v>
      </c>
      <c r="B15" s="85" t="s">
        <v>584</v>
      </c>
      <c r="C15" s="85" t="s">
        <v>327</v>
      </c>
      <c r="D15" s="82">
        <v>1</v>
      </c>
      <c r="E15" s="85" t="s">
        <v>443</v>
      </c>
      <c r="F15" s="85" t="s">
        <v>422</v>
      </c>
      <c r="G15" s="82">
        <v>0.45</v>
      </c>
      <c r="H15" s="85" t="s">
        <v>9</v>
      </c>
      <c r="J15" s="82"/>
      <c r="L15" s="85" t="s">
        <v>326</v>
      </c>
      <c r="M15" s="85" t="s">
        <v>17</v>
      </c>
      <c r="N15" s="85" t="s">
        <v>328</v>
      </c>
    </row>
    <row r="16" spans="1:34" s="85" customFormat="1" ht="12" customHeight="1" x14ac:dyDescent="0.25">
      <c r="A16" s="85" t="s">
        <v>7</v>
      </c>
      <c r="B16" s="85" t="s">
        <v>584</v>
      </c>
      <c r="C16" s="85" t="s">
        <v>327</v>
      </c>
      <c r="D16" s="82">
        <v>1</v>
      </c>
      <c r="E16" s="85" t="s">
        <v>444</v>
      </c>
      <c r="F16" s="85" t="s">
        <v>422</v>
      </c>
      <c r="G16" s="82">
        <v>0.53</v>
      </c>
      <c r="H16" s="85" t="s">
        <v>9</v>
      </c>
      <c r="J16" s="82"/>
      <c r="L16" s="85" t="s">
        <v>326</v>
      </c>
      <c r="M16" s="85" t="s">
        <v>17</v>
      </c>
      <c r="N16" s="85" t="s">
        <v>328</v>
      </c>
    </row>
    <row r="17" spans="1:34" s="75" customFormat="1" ht="12" customHeight="1" x14ac:dyDescent="0.25">
      <c r="A17" s="31" t="s">
        <v>23</v>
      </c>
      <c r="B17" s="29" t="s">
        <v>329</v>
      </c>
      <c r="C17" s="31" t="s">
        <v>158</v>
      </c>
      <c r="D17" s="31">
        <v>1</v>
      </c>
      <c r="E17" s="31" t="s">
        <v>177</v>
      </c>
      <c r="F17" s="31" t="s">
        <v>118</v>
      </c>
      <c r="G17" s="76">
        <v>1E-3</v>
      </c>
      <c r="H17" s="96"/>
      <c r="I17" s="97" t="s">
        <v>9</v>
      </c>
      <c r="J17" s="31" t="s">
        <v>528</v>
      </c>
      <c r="K17" s="31" t="s">
        <v>77</v>
      </c>
      <c r="L17" s="31" t="s">
        <v>176</v>
      </c>
      <c r="M17" s="31" t="s">
        <v>179</v>
      </c>
      <c r="N17" s="31" t="s">
        <v>180</v>
      </c>
      <c r="O17" s="31"/>
      <c r="P17" s="31" t="s">
        <v>181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</row>
    <row r="18" spans="1:34" s="77" customFormat="1" ht="12" customHeight="1" x14ac:dyDescent="0.25">
      <c r="A18" s="31" t="s">
        <v>23</v>
      </c>
      <c r="B18" s="29" t="s">
        <v>329</v>
      </c>
      <c r="C18" s="29" t="s">
        <v>620</v>
      </c>
      <c r="D18" s="77">
        <v>1</v>
      </c>
      <c r="E18" s="31" t="s">
        <v>448</v>
      </c>
      <c r="F18" s="31" t="s">
        <v>118</v>
      </c>
      <c r="G18" s="33">
        <v>10.02</v>
      </c>
      <c r="H18" s="97" t="s">
        <v>9</v>
      </c>
      <c r="I18" s="97" t="s">
        <v>9</v>
      </c>
      <c r="J18" s="31" t="s">
        <v>528</v>
      </c>
      <c r="L18" s="78" t="s">
        <v>335</v>
      </c>
      <c r="M18" s="77" t="s">
        <v>17</v>
      </c>
    </row>
    <row r="19" spans="1:34" s="77" customFormat="1" ht="12" customHeight="1" x14ac:dyDescent="0.25">
      <c r="A19" s="31" t="s">
        <v>23</v>
      </c>
      <c r="B19" s="29" t="s">
        <v>329</v>
      </c>
      <c r="C19" s="29" t="s">
        <v>620</v>
      </c>
      <c r="D19" s="77">
        <v>1</v>
      </c>
      <c r="E19" s="31" t="s">
        <v>448</v>
      </c>
      <c r="F19" s="31" t="s">
        <v>118</v>
      </c>
      <c r="G19" s="33">
        <v>7.72</v>
      </c>
      <c r="H19" s="97" t="s">
        <v>9</v>
      </c>
      <c r="I19" s="97" t="s">
        <v>9</v>
      </c>
      <c r="J19" s="31" t="s">
        <v>528</v>
      </c>
      <c r="L19" s="78" t="s">
        <v>335</v>
      </c>
      <c r="M19" s="77" t="s">
        <v>17</v>
      </c>
    </row>
    <row r="20" spans="1:34" s="75" customFormat="1" ht="12" customHeight="1" x14ac:dyDescent="0.25">
      <c r="A20" s="34" t="s">
        <v>23</v>
      </c>
      <c r="B20" s="29" t="s">
        <v>329</v>
      </c>
      <c r="C20" s="31" t="s">
        <v>158</v>
      </c>
      <c r="D20" s="31">
        <v>1</v>
      </c>
      <c r="E20" s="31" t="s">
        <v>178</v>
      </c>
      <c r="F20" s="31" t="s">
        <v>118</v>
      </c>
      <c r="G20" s="76">
        <v>0.01</v>
      </c>
      <c r="H20" s="96"/>
      <c r="I20" s="97" t="s">
        <v>9</v>
      </c>
      <c r="J20" s="31" t="s">
        <v>528</v>
      </c>
      <c r="K20" s="31" t="s">
        <v>77</v>
      </c>
      <c r="L20" s="31" t="s">
        <v>176</v>
      </c>
      <c r="M20" s="31" t="s">
        <v>179</v>
      </c>
      <c r="N20" s="31" t="s">
        <v>180</v>
      </c>
      <c r="O20" s="31"/>
      <c r="P20" s="31" t="s">
        <v>181</v>
      </c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</row>
    <row r="21" spans="1:34" s="75" customFormat="1" ht="12" customHeight="1" x14ac:dyDescent="0.25">
      <c r="A21" s="31" t="s">
        <v>23</v>
      </c>
      <c r="B21" s="29" t="s">
        <v>329</v>
      </c>
      <c r="C21" s="31" t="s">
        <v>158</v>
      </c>
      <c r="D21" s="31">
        <v>1</v>
      </c>
      <c r="E21" s="31" t="s">
        <v>81</v>
      </c>
      <c r="F21" s="31" t="s">
        <v>118</v>
      </c>
      <c r="G21" s="76">
        <v>1.1399999999999999</v>
      </c>
      <c r="H21" s="96"/>
      <c r="I21" s="97" t="s">
        <v>9</v>
      </c>
      <c r="J21" s="31" t="s">
        <v>536</v>
      </c>
      <c r="K21" s="31" t="s">
        <v>77</v>
      </c>
      <c r="L21" s="31" t="s">
        <v>185</v>
      </c>
      <c r="M21" s="31" t="s">
        <v>17</v>
      </c>
      <c r="N21" s="31" t="s">
        <v>191</v>
      </c>
      <c r="O21" s="31">
        <v>20</v>
      </c>
      <c r="P21" s="31" t="s">
        <v>189</v>
      </c>
      <c r="Q21" s="31"/>
      <c r="R21" s="31"/>
      <c r="S21" s="31"/>
      <c r="T21" s="31"/>
      <c r="U21" s="31"/>
      <c r="V21" s="31"/>
      <c r="W21" s="31"/>
      <c r="X21" s="31"/>
      <c r="Y21" s="31" t="s">
        <v>193</v>
      </c>
      <c r="Z21" s="31"/>
      <c r="AA21" s="31"/>
      <c r="AB21" s="31"/>
      <c r="AC21" s="31"/>
      <c r="AD21" s="31"/>
      <c r="AE21" s="31"/>
      <c r="AF21" s="31"/>
      <c r="AG21" s="31"/>
      <c r="AH21" s="31"/>
    </row>
    <row r="22" spans="1:34" s="75" customFormat="1" ht="12" customHeight="1" x14ac:dyDescent="0.25">
      <c r="A22" s="31" t="s">
        <v>23</v>
      </c>
      <c r="B22" s="29" t="s">
        <v>413</v>
      </c>
      <c r="C22" s="31" t="s">
        <v>158</v>
      </c>
      <c r="D22" s="31">
        <v>1</v>
      </c>
      <c r="E22" s="31" t="s">
        <v>450</v>
      </c>
      <c r="F22" s="31" t="s">
        <v>422</v>
      </c>
      <c r="G22" s="76">
        <v>2.65</v>
      </c>
      <c r="H22" s="97" t="s">
        <v>9</v>
      </c>
      <c r="I22" s="97"/>
      <c r="J22" s="33"/>
      <c r="K22" s="31"/>
      <c r="L22" s="88" t="s">
        <v>335</v>
      </c>
      <c r="M22" s="31" t="s">
        <v>17</v>
      </c>
      <c r="N22" s="80" t="s">
        <v>330</v>
      </c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80"/>
      <c r="Z22" s="31"/>
      <c r="AA22" s="31"/>
      <c r="AB22" s="31"/>
      <c r="AC22" s="31"/>
      <c r="AD22" s="31"/>
      <c r="AE22" s="31"/>
      <c r="AF22" s="31"/>
      <c r="AG22" s="31"/>
      <c r="AH22" s="31"/>
    </row>
    <row r="23" spans="1:34" s="75" customFormat="1" ht="12" customHeight="1" x14ac:dyDescent="0.25">
      <c r="A23" s="31" t="s">
        <v>23</v>
      </c>
      <c r="B23" s="29" t="s">
        <v>413</v>
      </c>
      <c r="C23" s="31" t="s">
        <v>158</v>
      </c>
      <c r="D23" s="31">
        <v>1</v>
      </c>
      <c r="E23" s="31" t="s">
        <v>451</v>
      </c>
      <c r="F23" s="31" t="s">
        <v>118</v>
      </c>
      <c r="G23" s="76">
        <v>14.9</v>
      </c>
      <c r="H23" s="96"/>
      <c r="I23" s="97" t="s">
        <v>9</v>
      </c>
      <c r="J23" s="31" t="s">
        <v>536</v>
      </c>
      <c r="K23" s="31" t="s">
        <v>72</v>
      </c>
      <c r="L23" s="31" t="s">
        <v>195</v>
      </c>
      <c r="M23" s="31" t="s">
        <v>17</v>
      </c>
      <c r="N23" s="31">
        <v>73</v>
      </c>
      <c r="O23" s="31"/>
      <c r="P23" s="31">
        <v>8.6</v>
      </c>
      <c r="Q23" s="31"/>
      <c r="R23" s="31"/>
      <c r="S23" s="31"/>
      <c r="T23" s="31"/>
      <c r="U23" s="31"/>
      <c r="V23" s="31"/>
      <c r="W23" s="31"/>
      <c r="X23" s="31"/>
      <c r="Y23" s="31">
        <v>84</v>
      </c>
      <c r="Z23" s="31"/>
      <c r="AA23" s="31"/>
      <c r="AB23" s="31"/>
      <c r="AC23" s="31"/>
      <c r="AD23" s="31"/>
      <c r="AE23" s="31"/>
      <c r="AF23" s="31"/>
      <c r="AG23" s="31"/>
      <c r="AH23" s="31"/>
    </row>
    <row r="24" spans="1:34" s="75" customFormat="1" ht="12" customHeight="1" x14ac:dyDescent="0.25">
      <c r="A24" s="31" t="s">
        <v>23</v>
      </c>
      <c r="B24" s="29" t="s">
        <v>413</v>
      </c>
      <c r="C24" s="31" t="s">
        <v>158</v>
      </c>
      <c r="D24" s="31">
        <v>1</v>
      </c>
      <c r="E24" s="31" t="s">
        <v>451</v>
      </c>
      <c r="F24" s="31" t="s">
        <v>118</v>
      </c>
      <c r="G24" s="76">
        <v>28.6</v>
      </c>
      <c r="H24" s="96"/>
      <c r="I24" s="97" t="s">
        <v>9</v>
      </c>
      <c r="J24" s="31" t="s">
        <v>536</v>
      </c>
      <c r="K24" s="31" t="s">
        <v>72</v>
      </c>
      <c r="L24" s="31" t="s">
        <v>195</v>
      </c>
      <c r="M24" s="31" t="s">
        <v>17</v>
      </c>
      <c r="N24" s="31">
        <v>73</v>
      </c>
      <c r="O24" s="31"/>
      <c r="P24" s="31">
        <v>8.6</v>
      </c>
      <c r="Q24" s="31"/>
      <c r="R24" s="31"/>
      <c r="S24" s="31"/>
      <c r="T24" s="31"/>
      <c r="U24" s="31"/>
      <c r="V24" s="31"/>
      <c r="W24" s="31"/>
      <c r="X24" s="31"/>
      <c r="Y24" s="31">
        <v>84</v>
      </c>
      <c r="Z24" s="31"/>
      <c r="AA24" s="31"/>
      <c r="AB24" s="31"/>
      <c r="AC24" s="31"/>
      <c r="AD24" s="31"/>
      <c r="AE24" s="31"/>
      <c r="AF24" s="31"/>
      <c r="AG24" s="31"/>
      <c r="AH24" s="31"/>
    </row>
    <row r="25" spans="1:34" s="75" customFormat="1" ht="12" customHeight="1" x14ac:dyDescent="0.25">
      <c r="A25" s="31" t="s">
        <v>23</v>
      </c>
      <c r="B25" s="29" t="s">
        <v>413</v>
      </c>
      <c r="C25" s="31" t="s">
        <v>158</v>
      </c>
      <c r="D25" s="31">
        <v>1</v>
      </c>
      <c r="E25" s="31" t="s">
        <v>451</v>
      </c>
      <c r="F25" s="31" t="s">
        <v>118</v>
      </c>
      <c r="G25" s="76">
        <v>2.6</v>
      </c>
      <c r="H25" s="96"/>
      <c r="I25" s="97" t="s">
        <v>9</v>
      </c>
      <c r="J25" s="31" t="s">
        <v>536</v>
      </c>
      <c r="K25" s="31" t="s">
        <v>72</v>
      </c>
      <c r="L25" s="31" t="s">
        <v>332</v>
      </c>
      <c r="M25" s="31" t="s">
        <v>17</v>
      </c>
      <c r="N25" s="31">
        <v>60</v>
      </c>
      <c r="O25" s="31"/>
      <c r="P25" s="31">
        <v>7.2</v>
      </c>
      <c r="Q25" s="31"/>
      <c r="R25" s="31"/>
      <c r="S25" s="31"/>
      <c r="T25" s="31"/>
      <c r="U25" s="31"/>
      <c r="V25" s="31"/>
      <c r="W25" s="31"/>
      <c r="X25" s="31"/>
      <c r="Y25" s="31">
        <v>49</v>
      </c>
      <c r="Z25" s="31"/>
      <c r="AA25" s="31"/>
      <c r="AB25" s="31"/>
      <c r="AC25" s="31"/>
      <c r="AD25" s="31"/>
      <c r="AE25" s="31"/>
      <c r="AF25" s="31"/>
      <c r="AG25" s="31"/>
      <c r="AH25" s="31"/>
    </row>
    <row r="26" spans="1:34" s="75" customFormat="1" ht="12" customHeight="1" x14ac:dyDescent="0.25">
      <c r="A26" s="31" t="s">
        <v>23</v>
      </c>
      <c r="B26" s="29" t="s">
        <v>413</v>
      </c>
      <c r="C26" s="31" t="s">
        <v>158</v>
      </c>
      <c r="D26" s="31">
        <v>1</v>
      </c>
      <c r="E26" s="31" t="s">
        <v>451</v>
      </c>
      <c r="F26" s="31" t="s">
        <v>118</v>
      </c>
      <c r="G26" s="76">
        <v>13.1</v>
      </c>
      <c r="H26" s="96"/>
      <c r="I26" s="97" t="s">
        <v>9</v>
      </c>
      <c r="J26" s="31" t="s">
        <v>536</v>
      </c>
      <c r="K26" s="31" t="s">
        <v>72</v>
      </c>
      <c r="L26" s="31" t="s">
        <v>332</v>
      </c>
      <c r="M26" s="31" t="s">
        <v>17</v>
      </c>
      <c r="N26" s="31">
        <v>60</v>
      </c>
      <c r="O26" s="31"/>
      <c r="P26" s="31">
        <v>7.2</v>
      </c>
      <c r="Q26" s="31"/>
      <c r="R26" s="31"/>
      <c r="S26" s="31"/>
      <c r="T26" s="31"/>
      <c r="U26" s="31"/>
      <c r="V26" s="31"/>
      <c r="W26" s="31"/>
      <c r="X26" s="31"/>
      <c r="Y26" s="31">
        <v>49</v>
      </c>
      <c r="Z26" s="31"/>
      <c r="AA26" s="31"/>
      <c r="AB26" s="31"/>
      <c r="AC26" s="31"/>
      <c r="AD26" s="31"/>
      <c r="AE26" s="31"/>
      <c r="AF26" s="31"/>
      <c r="AG26" s="31"/>
      <c r="AH26" s="31"/>
    </row>
    <row r="27" spans="1:34" s="75" customFormat="1" ht="12" customHeight="1" x14ac:dyDescent="0.25">
      <c r="A27" s="31" t="s">
        <v>23</v>
      </c>
      <c r="B27" s="29" t="s">
        <v>413</v>
      </c>
      <c r="C27" s="31" t="s">
        <v>158</v>
      </c>
      <c r="D27" s="31">
        <v>1</v>
      </c>
      <c r="E27" s="31" t="s">
        <v>451</v>
      </c>
      <c r="F27" s="31" t="s">
        <v>118</v>
      </c>
      <c r="G27" s="76">
        <v>5.2</v>
      </c>
      <c r="H27" s="96"/>
      <c r="I27" s="97" t="s">
        <v>9</v>
      </c>
      <c r="J27" s="31" t="s">
        <v>536</v>
      </c>
      <c r="K27" s="31" t="s">
        <v>72</v>
      </c>
      <c r="L27" s="31" t="s">
        <v>332</v>
      </c>
      <c r="M27" s="31" t="s">
        <v>17</v>
      </c>
      <c r="N27" s="31">
        <v>60</v>
      </c>
      <c r="O27" s="31"/>
      <c r="P27" s="31">
        <v>7.2</v>
      </c>
      <c r="Q27" s="31"/>
      <c r="R27" s="31"/>
      <c r="S27" s="31"/>
      <c r="T27" s="31"/>
      <c r="U27" s="31"/>
      <c r="V27" s="31"/>
      <c r="W27" s="31"/>
      <c r="X27" s="31"/>
      <c r="Y27" s="31">
        <v>49</v>
      </c>
      <c r="Z27" s="31"/>
      <c r="AA27" s="31"/>
      <c r="AB27" s="31"/>
      <c r="AC27" s="31"/>
      <c r="AD27" s="31"/>
      <c r="AE27" s="31"/>
      <c r="AF27" s="31"/>
      <c r="AG27" s="31"/>
      <c r="AH27" s="31"/>
    </row>
    <row r="28" spans="1:34" s="75" customFormat="1" ht="12" customHeight="1" x14ac:dyDescent="0.25">
      <c r="A28" s="31" t="s">
        <v>23</v>
      </c>
      <c r="B28" s="29" t="s">
        <v>413</v>
      </c>
      <c r="C28" s="31" t="s">
        <v>158</v>
      </c>
      <c r="D28" s="31">
        <v>1</v>
      </c>
      <c r="E28" s="31" t="s">
        <v>451</v>
      </c>
      <c r="F28" s="31" t="s">
        <v>118</v>
      </c>
      <c r="G28" s="76">
        <v>3.2</v>
      </c>
      <c r="H28" s="96"/>
      <c r="I28" s="97" t="s">
        <v>9</v>
      </c>
      <c r="J28" s="31" t="s">
        <v>536</v>
      </c>
      <c r="K28" s="31" t="s">
        <v>72</v>
      </c>
      <c r="L28" s="31" t="s">
        <v>195</v>
      </c>
      <c r="M28" s="31" t="s">
        <v>17</v>
      </c>
      <c r="N28" s="31">
        <v>46</v>
      </c>
      <c r="O28" s="31"/>
      <c r="P28" s="31">
        <v>7.7</v>
      </c>
      <c r="Q28" s="31"/>
      <c r="R28" s="31"/>
      <c r="S28" s="31"/>
      <c r="T28" s="31"/>
      <c r="U28" s="31"/>
      <c r="V28" s="31"/>
      <c r="W28" s="31"/>
      <c r="X28" s="31"/>
      <c r="Y28" s="31">
        <v>40</v>
      </c>
      <c r="Z28" s="31"/>
      <c r="AA28" s="31"/>
      <c r="AB28" s="31"/>
      <c r="AC28" s="31"/>
      <c r="AD28" s="31"/>
      <c r="AE28" s="31"/>
      <c r="AF28" s="31"/>
      <c r="AG28" s="31"/>
      <c r="AH28" s="31"/>
    </row>
    <row r="29" spans="1:34" s="75" customFormat="1" ht="12" customHeight="1" x14ac:dyDescent="0.25">
      <c r="A29" s="31" t="s">
        <v>23</v>
      </c>
      <c r="B29" s="29" t="s">
        <v>413</v>
      </c>
      <c r="C29" s="31" t="s">
        <v>158</v>
      </c>
      <c r="D29" s="31">
        <v>1</v>
      </c>
      <c r="E29" s="31" t="s">
        <v>462</v>
      </c>
      <c r="F29" s="31" t="s">
        <v>118</v>
      </c>
      <c r="G29" s="76">
        <v>5.03</v>
      </c>
      <c r="H29" s="96"/>
      <c r="I29" s="97" t="s">
        <v>9</v>
      </c>
      <c r="J29" s="31" t="s">
        <v>528</v>
      </c>
      <c r="K29" s="31" t="s">
        <v>243</v>
      </c>
      <c r="L29" s="31" t="s">
        <v>242</v>
      </c>
      <c r="M29" s="31" t="s">
        <v>17</v>
      </c>
      <c r="N29" s="31"/>
      <c r="O29" s="31">
        <v>20</v>
      </c>
      <c r="P29" s="31">
        <v>8.1999999999999993</v>
      </c>
      <c r="Q29" s="31" t="s">
        <v>170</v>
      </c>
      <c r="R29" s="31" t="s">
        <v>171</v>
      </c>
      <c r="S29" s="31" t="s">
        <v>172</v>
      </c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</row>
    <row r="30" spans="1:34" s="75" customFormat="1" ht="12" customHeight="1" x14ac:dyDescent="0.25">
      <c r="A30" s="31" t="s">
        <v>23</v>
      </c>
      <c r="B30" s="29" t="s">
        <v>413</v>
      </c>
      <c r="C30" s="31" t="s">
        <v>158</v>
      </c>
      <c r="D30" s="31">
        <v>1</v>
      </c>
      <c r="E30" s="31" t="s">
        <v>449</v>
      </c>
      <c r="F30" s="31" t="s">
        <v>118</v>
      </c>
      <c r="G30" s="76">
        <v>0.99</v>
      </c>
      <c r="H30" s="96"/>
      <c r="I30" s="97" t="s">
        <v>9</v>
      </c>
      <c r="J30" s="31" t="s">
        <v>528</v>
      </c>
      <c r="K30" s="31" t="s">
        <v>77</v>
      </c>
      <c r="L30" s="31" t="s">
        <v>185</v>
      </c>
      <c r="M30" s="31" t="s">
        <v>17</v>
      </c>
      <c r="N30" s="31" t="s">
        <v>191</v>
      </c>
      <c r="O30" s="31">
        <v>20</v>
      </c>
      <c r="P30" s="31" t="s">
        <v>189</v>
      </c>
      <c r="Q30" s="31"/>
      <c r="R30" s="31"/>
      <c r="S30" s="31"/>
      <c r="T30" s="31"/>
      <c r="U30" s="31"/>
      <c r="V30" s="31"/>
      <c r="W30" s="31"/>
      <c r="X30" s="31"/>
      <c r="Y30" s="31" t="s">
        <v>193</v>
      </c>
      <c r="Z30" s="31"/>
      <c r="AA30" s="31"/>
      <c r="AB30" s="31"/>
      <c r="AC30" s="31"/>
      <c r="AD30" s="31"/>
      <c r="AE30" s="31"/>
      <c r="AF30" s="31"/>
      <c r="AG30" s="31"/>
      <c r="AH30" s="31"/>
    </row>
    <row r="31" spans="1:34" s="75" customFormat="1" ht="12" customHeight="1" x14ac:dyDescent="0.25">
      <c r="A31" s="31" t="s">
        <v>23</v>
      </c>
      <c r="B31" s="29" t="s">
        <v>413</v>
      </c>
      <c r="C31" s="31" t="s">
        <v>158</v>
      </c>
      <c r="D31" s="31">
        <v>1</v>
      </c>
      <c r="E31" s="31" t="s">
        <v>81</v>
      </c>
      <c r="F31" s="31" t="s">
        <v>118</v>
      </c>
      <c r="G31" s="76">
        <v>1.22</v>
      </c>
      <c r="H31" s="96"/>
      <c r="I31" s="97" t="s">
        <v>9</v>
      </c>
      <c r="J31" s="31" t="s">
        <v>528</v>
      </c>
      <c r="K31" s="31" t="s">
        <v>77</v>
      </c>
      <c r="L31" s="31" t="s">
        <v>185</v>
      </c>
      <c r="M31" s="31" t="s">
        <v>17</v>
      </c>
      <c r="N31" s="31" t="s">
        <v>191</v>
      </c>
      <c r="O31" s="31">
        <v>20</v>
      </c>
      <c r="P31" s="31" t="s">
        <v>189</v>
      </c>
      <c r="Q31" s="31"/>
      <c r="R31" s="31"/>
      <c r="S31" s="31"/>
      <c r="T31" s="31"/>
      <c r="U31" s="31"/>
      <c r="V31" s="31"/>
      <c r="W31" s="31"/>
      <c r="X31" s="31"/>
      <c r="Y31" s="31" t="s">
        <v>193</v>
      </c>
      <c r="Z31" s="31"/>
      <c r="AA31" s="31"/>
      <c r="AB31" s="31"/>
      <c r="AC31" s="31"/>
      <c r="AD31" s="31"/>
      <c r="AE31" s="31"/>
      <c r="AF31" s="31"/>
      <c r="AG31" s="31"/>
      <c r="AH31" s="31"/>
    </row>
    <row r="32" spans="1:34" s="75" customFormat="1" ht="12" customHeight="1" x14ac:dyDescent="0.25">
      <c r="A32" s="31" t="s">
        <v>23</v>
      </c>
      <c r="B32" s="29" t="s">
        <v>413</v>
      </c>
      <c r="C32" s="31" t="s">
        <v>158</v>
      </c>
      <c r="D32" s="31">
        <v>1</v>
      </c>
      <c r="E32" s="31" t="s">
        <v>74</v>
      </c>
      <c r="F32" s="31" t="s">
        <v>118</v>
      </c>
      <c r="G32" s="76">
        <v>41</v>
      </c>
      <c r="H32" s="96"/>
      <c r="I32" s="97" t="s">
        <v>9</v>
      </c>
      <c r="J32" s="31" t="s">
        <v>536</v>
      </c>
      <c r="K32" s="31" t="s">
        <v>72</v>
      </c>
      <c r="L32" s="31" t="s">
        <v>195</v>
      </c>
      <c r="M32" s="31" t="s">
        <v>17</v>
      </c>
      <c r="N32" s="31">
        <v>73</v>
      </c>
      <c r="O32" s="31"/>
      <c r="P32" s="31">
        <v>8.6</v>
      </c>
      <c r="Q32" s="31"/>
      <c r="R32" s="31"/>
      <c r="S32" s="31"/>
      <c r="T32" s="31"/>
      <c r="U32" s="31"/>
      <c r="V32" s="31"/>
      <c r="W32" s="31"/>
      <c r="X32" s="31"/>
      <c r="Y32" s="31">
        <v>84</v>
      </c>
      <c r="Z32" s="31"/>
      <c r="AA32" s="31"/>
      <c r="AB32" s="31"/>
      <c r="AC32" s="31"/>
      <c r="AD32" s="31"/>
      <c r="AE32" s="31"/>
      <c r="AF32" s="31"/>
      <c r="AG32" s="31"/>
      <c r="AH32" s="31"/>
    </row>
    <row r="33" spans="1:34" s="75" customFormat="1" ht="12" customHeight="1" x14ac:dyDescent="0.25">
      <c r="A33" s="31" t="s">
        <v>23</v>
      </c>
      <c r="B33" s="29" t="s">
        <v>413</v>
      </c>
      <c r="C33" s="31" t="s">
        <v>158</v>
      </c>
      <c r="D33" s="31">
        <v>1</v>
      </c>
      <c r="E33" s="31" t="s">
        <v>74</v>
      </c>
      <c r="F33" s="31" t="s">
        <v>118</v>
      </c>
      <c r="G33" s="76">
        <v>4.0999999999999996</v>
      </c>
      <c r="H33" s="96"/>
      <c r="I33" s="97" t="s">
        <v>9</v>
      </c>
      <c r="J33" s="31" t="s">
        <v>536</v>
      </c>
      <c r="K33" s="31" t="s">
        <v>72</v>
      </c>
      <c r="L33" s="31" t="s">
        <v>195</v>
      </c>
      <c r="M33" s="31" t="s">
        <v>17</v>
      </c>
      <c r="N33" s="31">
        <v>60</v>
      </c>
      <c r="O33" s="31"/>
      <c r="P33" s="31">
        <v>7.2</v>
      </c>
      <c r="Q33" s="31"/>
      <c r="R33" s="31"/>
      <c r="S33" s="31"/>
      <c r="T33" s="31"/>
      <c r="U33" s="31"/>
      <c r="V33" s="31"/>
      <c r="W33" s="31"/>
      <c r="X33" s="31"/>
      <c r="Y33" s="31">
        <v>49</v>
      </c>
      <c r="Z33" s="31"/>
      <c r="AA33" s="31"/>
      <c r="AB33" s="31"/>
      <c r="AC33" s="31"/>
      <c r="AD33" s="31"/>
      <c r="AE33" s="31"/>
      <c r="AF33" s="31"/>
      <c r="AG33" s="31"/>
      <c r="AH33" s="31"/>
    </row>
    <row r="34" spans="1:34" s="75" customFormat="1" ht="12" customHeight="1" x14ac:dyDescent="0.25">
      <c r="A34" s="31" t="s">
        <v>23</v>
      </c>
      <c r="B34" s="29" t="s">
        <v>413</v>
      </c>
      <c r="C34" s="31" t="s">
        <v>158</v>
      </c>
      <c r="D34" s="31">
        <v>1</v>
      </c>
      <c r="E34" s="31" t="s">
        <v>74</v>
      </c>
      <c r="F34" s="31" t="s">
        <v>118</v>
      </c>
      <c r="G34" s="76">
        <v>19.399999999999999</v>
      </c>
      <c r="H34" s="96"/>
      <c r="I34" s="97" t="s">
        <v>9</v>
      </c>
      <c r="J34" s="31" t="s">
        <v>536</v>
      </c>
      <c r="K34" s="31" t="s">
        <v>72</v>
      </c>
      <c r="L34" s="31" t="s">
        <v>195</v>
      </c>
      <c r="M34" s="31" t="s">
        <v>17</v>
      </c>
      <c r="N34" s="31">
        <v>60</v>
      </c>
      <c r="O34" s="31"/>
      <c r="P34" s="31">
        <v>7.2</v>
      </c>
      <c r="Q34" s="31"/>
      <c r="R34" s="31"/>
      <c r="S34" s="31"/>
      <c r="T34" s="31"/>
      <c r="U34" s="31"/>
      <c r="V34" s="31"/>
      <c r="W34" s="31"/>
      <c r="X34" s="31"/>
      <c r="Y34" s="31">
        <v>49</v>
      </c>
      <c r="Z34" s="31"/>
      <c r="AA34" s="31"/>
      <c r="AB34" s="31"/>
      <c r="AC34" s="31"/>
      <c r="AD34" s="31"/>
      <c r="AE34" s="31"/>
      <c r="AF34" s="31"/>
      <c r="AG34" s="31"/>
      <c r="AH34" s="31"/>
    </row>
    <row r="35" spans="1:34" s="75" customFormat="1" ht="12" customHeight="1" x14ac:dyDescent="0.25">
      <c r="A35" s="31" t="s">
        <v>23</v>
      </c>
      <c r="B35" s="29" t="s">
        <v>413</v>
      </c>
      <c r="C35" s="31" t="s">
        <v>158</v>
      </c>
      <c r="D35" s="31">
        <v>1</v>
      </c>
      <c r="E35" s="31" t="s">
        <v>74</v>
      </c>
      <c r="F35" s="31" t="s">
        <v>118</v>
      </c>
      <c r="G35" s="76">
        <v>8</v>
      </c>
      <c r="H35" s="96"/>
      <c r="I35" s="97" t="s">
        <v>9</v>
      </c>
      <c r="J35" s="31" t="s">
        <v>536</v>
      </c>
      <c r="K35" s="31" t="s">
        <v>72</v>
      </c>
      <c r="L35" s="31" t="s">
        <v>195</v>
      </c>
      <c r="M35" s="31" t="s">
        <v>17</v>
      </c>
      <c r="N35" s="31">
        <v>60</v>
      </c>
      <c r="O35" s="31"/>
      <c r="P35" s="31">
        <v>7.2</v>
      </c>
      <c r="Q35" s="31"/>
      <c r="R35" s="31"/>
      <c r="S35" s="31"/>
      <c r="T35" s="31"/>
      <c r="U35" s="31"/>
      <c r="V35" s="31"/>
      <c r="W35" s="31"/>
      <c r="X35" s="31"/>
      <c r="Y35" s="31">
        <v>49</v>
      </c>
      <c r="Z35" s="31"/>
      <c r="AA35" s="31"/>
      <c r="AB35" s="31"/>
      <c r="AC35" s="31"/>
      <c r="AD35" s="31"/>
      <c r="AE35" s="31"/>
      <c r="AF35" s="31"/>
      <c r="AG35" s="31"/>
      <c r="AH35" s="31"/>
    </row>
    <row r="36" spans="1:34" s="75" customFormat="1" ht="12" customHeight="1" x14ac:dyDescent="0.25">
      <c r="A36" s="31" t="s">
        <v>23</v>
      </c>
      <c r="B36" s="29" t="s">
        <v>413</v>
      </c>
      <c r="C36" s="31" t="s">
        <v>158</v>
      </c>
      <c r="D36" s="31">
        <v>1</v>
      </c>
      <c r="E36" s="31" t="s">
        <v>74</v>
      </c>
      <c r="F36" s="31" t="s">
        <v>118</v>
      </c>
      <c r="G36" s="76">
        <v>3.9</v>
      </c>
      <c r="H36" s="96"/>
      <c r="I36" s="97" t="s">
        <v>9</v>
      </c>
      <c r="J36" s="31" t="s">
        <v>536</v>
      </c>
      <c r="K36" s="31" t="s">
        <v>72</v>
      </c>
      <c r="L36" s="31" t="s">
        <v>195</v>
      </c>
      <c r="M36" s="31" t="s">
        <v>17</v>
      </c>
      <c r="N36" s="31">
        <v>46</v>
      </c>
      <c r="O36" s="31"/>
      <c r="P36" s="31">
        <v>7.7</v>
      </c>
      <c r="Q36" s="31"/>
      <c r="R36" s="31"/>
      <c r="S36" s="31"/>
      <c r="T36" s="31"/>
      <c r="U36" s="31"/>
      <c r="V36" s="31"/>
      <c r="W36" s="31"/>
      <c r="X36" s="31"/>
      <c r="Y36" s="31">
        <v>40</v>
      </c>
      <c r="Z36" s="31"/>
      <c r="AA36" s="31"/>
      <c r="AB36" s="31"/>
      <c r="AC36" s="31"/>
      <c r="AD36" s="31"/>
      <c r="AE36" s="31"/>
      <c r="AF36" s="31"/>
      <c r="AG36" s="31"/>
      <c r="AH36" s="31"/>
    </row>
    <row r="37" spans="1:34" s="75" customFormat="1" ht="12" customHeight="1" x14ac:dyDescent="0.25">
      <c r="A37" s="31" t="s">
        <v>23</v>
      </c>
      <c r="B37" s="29" t="s">
        <v>413</v>
      </c>
      <c r="C37" s="31" t="s">
        <v>158</v>
      </c>
      <c r="D37" s="31">
        <v>1</v>
      </c>
      <c r="E37" s="31" t="s">
        <v>74</v>
      </c>
      <c r="F37" s="31" t="s">
        <v>118</v>
      </c>
      <c r="G37" s="76">
        <v>21.2</v>
      </c>
      <c r="H37" s="96"/>
      <c r="I37" s="97" t="s">
        <v>9</v>
      </c>
      <c r="J37" s="31" t="s">
        <v>536</v>
      </c>
      <c r="K37" s="31" t="s">
        <v>72</v>
      </c>
      <c r="L37" s="31" t="s">
        <v>195</v>
      </c>
      <c r="M37" s="31" t="s">
        <v>17</v>
      </c>
      <c r="N37" s="31">
        <v>73</v>
      </c>
      <c r="O37" s="31"/>
      <c r="P37" s="31">
        <v>8.6</v>
      </c>
      <c r="Q37" s="31"/>
      <c r="R37" s="31"/>
      <c r="S37" s="31"/>
      <c r="T37" s="31"/>
      <c r="U37" s="31"/>
      <c r="V37" s="31"/>
      <c r="W37" s="31"/>
      <c r="X37" s="31"/>
      <c r="Y37" s="31">
        <v>84</v>
      </c>
      <c r="Z37" s="31"/>
      <c r="AA37" s="31"/>
      <c r="AB37" s="31"/>
      <c r="AC37" s="31"/>
      <c r="AD37" s="31"/>
      <c r="AE37" s="31"/>
      <c r="AF37" s="31"/>
      <c r="AG37" s="31"/>
      <c r="AH37" s="31"/>
    </row>
    <row r="38" spans="1:34" s="75" customFormat="1" ht="12" customHeight="1" x14ac:dyDescent="0.25">
      <c r="A38" s="31" t="s">
        <v>23</v>
      </c>
      <c r="B38" s="29" t="s">
        <v>413</v>
      </c>
      <c r="C38" s="31" t="s">
        <v>158</v>
      </c>
      <c r="D38" s="31">
        <v>1</v>
      </c>
      <c r="E38" s="31" t="s">
        <v>73</v>
      </c>
      <c r="F38" s="31" t="s">
        <v>118</v>
      </c>
      <c r="G38" s="76">
        <v>10.5</v>
      </c>
      <c r="H38" s="96"/>
      <c r="I38" s="97" t="s">
        <v>9</v>
      </c>
      <c r="J38" s="31" t="s">
        <v>536</v>
      </c>
      <c r="K38" s="31" t="s">
        <v>72</v>
      </c>
      <c r="L38" s="31" t="s">
        <v>195</v>
      </c>
      <c r="M38" s="31" t="s">
        <v>17</v>
      </c>
      <c r="N38" s="31">
        <v>73</v>
      </c>
      <c r="O38" s="31"/>
      <c r="P38" s="31">
        <v>8.6</v>
      </c>
      <c r="Q38" s="31"/>
      <c r="R38" s="31"/>
      <c r="S38" s="31"/>
      <c r="T38" s="31"/>
      <c r="U38" s="31"/>
      <c r="V38" s="31"/>
      <c r="W38" s="31"/>
      <c r="X38" s="31"/>
      <c r="Y38" s="31">
        <v>84</v>
      </c>
      <c r="Z38" s="31"/>
      <c r="AA38" s="31"/>
      <c r="AB38" s="31"/>
      <c r="AC38" s="31"/>
      <c r="AD38" s="31"/>
      <c r="AE38" s="31"/>
      <c r="AF38" s="31"/>
      <c r="AG38" s="31"/>
      <c r="AH38" s="31"/>
    </row>
    <row r="39" spans="1:34" s="75" customFormat="1" ht="12" customHeight="1" x14ac:dyDescent="0.25">
      <c r="A39" s="31" t="s">
        <v>23</v>
      </c>
      <c r="B39" s="29" t="s">
        <v>413</v>
      </c>
      <c r="C39" s="31" t="s">
        <v>158</v>
      </c>
      <c r="D39" s="31">
        <v>1</v>
      </c>
      <c r="E39" s="31" t="s">
        <v>73</v>
      </c>
      <c r="F39" s="31" t="s">
        <v>118</v>
      </c>
      <c r="G39" s="76">
        <v>20</v>
      </c>
      <c r="H39" s="96"/>
      <c r="I39" s="97" t="s">
        <v>9</v>
      </c>
      <c r="J39" s="31" t="s">
        <v>536</v>
      </c>
      <c r="K39" s="31" t="s">
        <v>72</v>
      </c>
      <c r="L39" s="31" t="s">
        <v>195</v>
      </c>
      <c r="M39" s="31" t="s">
        <v>17</v>
      </c>
      <c r="N39" s="31">
        <v>73</v>
      </c>
      <c r="O39" s="31"/>
      <c r="P39" s="31">
        <v>8.6</v>
      </c>
      <c r="Q39" s="31"/>
      <c r="R39" s="31"/>
      <c r="S39" s="31"/>
      <c r="T39" s="31"/>
      <c r="U39" s="31"/>
      <c r="V39" s="31"/>
      <c r="W39" s="31"/>
      <c r="X39" s="31"/>
      <c r="Y39" s="31">
        <v>84</v>
      </c>
      <c r="Z39" s="31"/>
      <c r="AA39" s="31"/>
      <c r="AB39" s="31"/>
      <c r="AC39" s="31"/>
      <c r="AD39" s="31"/>
      <c r="AE39" s="31"/>
      <c r="AF39" s="31"/>
      <c r="AG39" s="31"/>
      <c r="AH39" s="31"/>
    </row>
    <row r="40" spans="1:34" s="75" customFormat="1" ht="12" customHeight="1" x14ac:dyDescent="0.25">
      <c r="A40" s="31" t="s">
        <v>23</v>
      </c>
      <c r="B40" s="29" t="s">
        <v>413</v>
      </c>
      <c r="C40" s="31" t="s">
        <v>158</v>
      </c>
      <c r="D40" s="31">
        <v>1</v>
      </c>
      <c r="E40" s="31" t="s">
        <v>73</v>
      </c>
      <c r="F40" s="31" t="s">
        <v>118</v>
      </c>
      <c r="G40" s="76">
        <v>1.6</v>
      </c>
      <c r="H40" s="96"/>
      <c r="I40" s="97" t="s">
        <v>9</v>
      </c>
      <c r="J40" s="31" t="s">
        <v>536</v>
      </c>
      <c r="K40" s="31" t="s">
        <v>72</v>
      </c>
      <c r="L40" s="31" t="s">
        <v>195</v>
      </c>
      <c r="M40" s="31" t="s">
        <v>17</v>
      </c>
      <c r="N40" s="31">
        <v>60</v>
      </c>
      <c r="O40" s="31"/>
      <c r="P40" s="31">
        <v>7.2</v>
      </c>
      <c r="Q40" s="31"/>
      <c r="R40" s="31"/>
      <c r="S40" s="31"/>
      <c r="T40" s="31"/>
      <c r="U40" s="31"/>
      <c r="V40" s="31"/>
      <c r="W40" s="31"/>
      <c r="X40" s="31"/>
      <c r="Y40" s="31">
        <v>49</v>
      </c>
      <c r="Z40" s="31"/>
      <c r="AA40" s="31"/>
      <c r="AB40" s="31"/>
      <c r="AC40" s="31"/>
      <c r="AD40" s="31"/>
      <c r="AE40" s="31"/>
      <c r="AF40" s="31"/>
      <c r="AG40" s="31"/>
      <c r="AH40" s="31"/>
    </row>
    <row r="41" spans="1:34" s="75" customFormat="1" ht="12" customHeight="1" x14ac:dyDescent="0.25">
      <c r="A41" s="31" t="s">
        <v>23</v>
      </c>
      <c r="B41" s="29" t="s">
        <v>413</v>
      </c>
      <c r="C41" s="31" t="s">
        <v>158</v>
      </c>
      <c r="D41" s="31">
        <v>1</v>
      </c>
      <c r="E41" s="31" t="s">
        <v>73</v>
      </c>
      <c r="F41" s="31" t="s">
        <v>118</v>
      </c>
      <c r="G41" s="76">
        <v>8.8000000000000007</v>
      </c>
      <c r="H41" s="96"/>
      <c r="I41" s="97" t="s">
        <v>9</v>
      </c>
      <c r="J41" s="31" t="s">
        <v>536</v>
      </c>
      <c r="K41" s="31" t="s">
        <v>72</v>
      </c>
      <c r="L41" s="31" t="s">
        <v>195</v>
      </c>
      <c r="M41" s="31" t="s">
        <v>17</v>
      </c>
      <c r="N41" s="31">
        <v>60</v>
      </c>
      <c r="O41" s="31"/>
      <c r="P41" s="31">
        <v>7.2</v>
      </c>
      <c r="Q41" s="31"/>
      <c r="R41" s="31"/>
      <c r="S41" s="31"/>
      <c r="T41" s="31"/>
      <c r="U41" s="31"/>
      <c r="V41" s="31"/>
      <c r="W41" s="31"/>
      <c r="X41" s="31"/>
      <c r="Y41" s="31">
        <v>49</v>
      </c>
      <c r="Z41" s="31"/>
      <c r="AA41" s="31"/>
      <c r="AB41" s="31"/>
      <c r="AC41" s="31"/>
      <c r="AD41" s="31"/>
      <c r="AE41" s="31"/>
      <c r="AF41" s="31"/>
      <c r="AG41" s="31"/>
      <c r="AH41" s="31"/>
    </row>
    <row r="42" spans="1:34" s="75" customFormat="1" ht="12" customHeight="1" x14ac:dyDescent="0.25">
      <c r="A42" s="31" t="s">
        <v>23</v>
      </c>
      <c r="B42" s="29" t="s">
        <v>413</v>
      </c>
      <c r="C42" s="31" t="s">
        <v>158</v>
      </c>
      <c r="D42" s="31">
        <v>1</v>
      </c>
      <c r="E42" s="31" t="s">
        <v>73</v>
      </c>
      <c r="F42" s="31" t="s">
        <v>118</v>
      </c>
      <c r="G42" s="76">
        <v>3.4</v>
      </c>
      <c r="H42" s="96"/>
      <c r="I42" s="97" t="s">
        <v>9</v>
      </c>
      <c r="J42" s="31" t="s">
        <v>536</v>
      </c>
      <c r="K42" s="31" t="s">
        <v>72</v>
      </c>
      <c r="L42" s="31" t="s">
        <v>195</v>
      </c>
      <c r="M42" s="31" t="s">
        <v>17</v>
      </c>
      <c r="N42" s="31">
        <v>60</v>
      </c>
      <c r="O42" s="31"/>
      <c r="P42" s="31">
        <v>7.2</v>
      </c>
      <c r="Q42" s="31"/>
      <c r="R42" s="31"/>
      <c r="S42" s="31"/>
      <c r="T42" s="31"/>
      <c r="U42" s="31"/>
      <c r="V42" s="31"/>
      <c r="W42" s="31"/>
      <c r="X42" s="31"/>
      <c r="Y42" s="31">
        <v>49</v>
      </c>
      <c r="Z42" s="31"/>
      <c r="AA42" s="31"/>
      <c r="AB42" s="31"/>
      <c r="AC42" s="31"/>
      <c r="AD42" s="31"/>
      <c r="AE42" s="31"/>
      <c r="AF42" s="31"/>
      <c r="AG42" s="31"/>
      <c r="AH42" s="31"/>
    </row>
    <row r="43" spans="1:34" s="75" customFormat="1" ht="12" customHeight="1" x14ac:dyDescent="0.25">
      <c r="A43" s="31" t="s">
        <v>23</v>
      </c>
      <c r="B43" s="29" t="s">
        <v>413</v>
      </c>
      <c r="C43" s="31" t="s">
        <v>158</v>
      </c>
      <c r="D43" s="31">
        <v>1</v>
      </c>
      <c r="E43" s="31" t="s">
        <v>73</v>
      </c>
      <c r="F43" s="31" t="s">
        <v>118</v>
      </c>
      <c r="G43" s="76">
        <v>2.7</v>
      </c>
      <c r="H43" s="96"/>
      <c r="I43" s="97" t="s">
        <v>9</v>
      </c>
      <c r="J43" s="31" t="s">
        <v>536</v>
      </c>
      <c r="K43" s="31" t="s">
        <v>72</v>
      </c>
      <c r="L43" s="31" t="s">
        <v>195</v>
      </c>
      <c r="M43" s="31" t="s">
        <v>17</v>
      </c>
      <c r="N43" s="31">
        <v>46</v>
      </c>
      <c r="O43" s="31"/>
      <c r="P43" s="31">
        <v>7.7</v>
      </c>
      <c r="Q43" s="31"/>
      <c r="R43" s="31"/>
      <c r="S43" s="31"/>
      <c r="T43" s="31"/>
      <c r="U43" s="31"/>
      <c r="V43" s="31"/>
      <c r="W43" s="31"/>
      <c r="X43" s="31"/>
      <c r="Y43" s="31">
        <v>40</v>
      </c>
      <c r="Z43" s="31"/>
      <c r="AA43" s="31"/>
      <c r="AB43" s="31"/>
      <c r="AC43" s="31"/>
      <c r="AD43" s="31"/>
      <c r="AE43" s="31"/>
      <c r="AF43" s="31"/>
      <c r="AG43" s="31"/>
      <c r="AH43" s="31"/>
    </row>
    <row r="44" spans="1:34" s="28" customFormat="1" ht="12" customHeight="1" x14ac:dyDescent="0.25">
      <c r="A44" s="28" t="s">
        <v>23</v>
      </c>
      <c r="B44" s="29" t="s">
        <v>438</v>
      </c>
      <c r="C44" s="29" t="s">
        <v>207</v>
      </c>
      <c r="D44" s="28">
        <v>1</v>
      </c>
      <c r="E44" s="28" t="s">
        <v>70</v>
      </c>
      <c r="F44" s="28" t="s">
        <v>118</v>
      </c>
      <c r="G44" s="79">
        <v>5.4</v>
      </c>
      <c r="H44" s="98"/>
      <c r="I44" s="97" t="s">
        <v>9</v>
      </c>
      <c r="J44" s="31" t="s">
        <v>528</v>
      </c>
      <c r="L44" s="28" t="s">
        <v>205</v>
      </c>
      <c r="M44" s="28" t="s">
        <v>17</v>
      </c>
      <c r="N44" s="28">
        <v>50.7</v>
      </c>
      <c r="O44" s="28">
        <v>23</v>
      </c>
      <c r="P44" s="28">
        <v>7.2</v>
      </c>
      <c r="Y44" s="28">
        <v>48.2</v>
      </c>
      <c r="AA44" s="28">
        <v>1.72</v>
      </c>
    </row>
    <row r="45" spans="1:34" s="28" customFormat="1" ht="12" customHeight="1" x14ac:dyDescent="0.25">
      <c r="A45" s="28" t="s">
        <v>23</v>
      </c>
      <c r="B45" s="29" t="s">
        <v>438</v>
      </c>
      <c r="C45" s="29" t="s">
        <v>186</v>
      </c>
      <c r="D45" s="28">
        <v>1</v>
      </c>
      <c r="E45" s="28" t="s">
        <v>76</v>
      </c>
      <c r="F45" s="28" t="s">
        <v>118</v>
      </c>
      <c r="G45" s="79">
        <v>5.8</v>
      </c>
      <c r="H45" s="98"/>
      <c r="I45" s="97" t="s">
        <v>9</v>
      </c>
      <c r="J45" s="31" t="s">
        <v>536</v>
      </c>
      <c r="K45" s="28" t="s">
        <v>77</v>
      </c>
      <c r="L45" s="28" t="s">
        <v>185</v>
      </c>
      <c r="M45" s="28" t="s">
        <v>17</v>
      </c>
      <c r="N45" s="30" t="s">
        <v>192</v>
      </c>
      <c r="O45" s="28">
        <v>20</v>
      </c>
      <c r="P45" s="28" t="s">
        <v>190</v>
      </c>
      <c r="Y45" s="30" t="s">
        <v>194</v>
      </c>
    </row>
    <row r="46" spans="1:34" s="75" customFormat="1" ht="12" customHeight="1" x14ac:dyDescent="0.25">
      <c r="A46" s="31" t="s">
        <v>23</v>
      </c>
      <c r="B46" s="29" t="s">
        <v>439</v>
      </c>
      <c r="C46" s="31" t="s">
        <v>226</v>
      </c>
      <c r="D46" s="31">
        <v>1</v>
      </c>
      <c r="E46" s="31" t="s">
        <v>452</v>
      </c>
      <c r="F46" s="31" t="s">
        <v>118</v>
      </c>
      <c r="G46" s="76">
        <v>125</v>
      </c>
      <c r="H46" s="96"/>
      <c r="I46" s="97" t="s">
        <v>9</v>
      </c>
      <c r="J46" s="31" t="s">
        <v>536</v>
      </c>
      <c r="K46" s="31" t="s">
        <v>77</v>
      </c>
      <c r="L46" s="31" t="s">
        <v>185</v>
      </c>
      <c r="M46" s="31" t="s">
        <v>17</v>
      </c>
      <c r="N46" s="80" t="s">
        <v>192</v>
      </c>
      <c r="O46" s="31">
        <v>20</v>
      </c>
      <c r="P46" s="31" t="s">
        <v>190</v>
      </c>
      <c r="Q46" s="31"/>
      <c r="R46" s="31"/>
      <c r="S46" s="31"/>
      <c r="T46" s="31"/>
      <c r="U46" s="31"/>
      <c r="V46" s="31"/>
      <c r="W46" s="31"/>
      <c r="X46" s="31"/>
      <c r="Y46" s="80" t="s">
        <v>194</v>
      </c>
      <c r="Z46" s="31"/>
      <c r="AA46" s="31"/>
      <c r="AB46" s="31"/>
      <c r="AC46" s="31"/>
      <c r="AD46" s="31"/>
      <c r="AE46" s="31"/>
      <c r="AF46" s="31"/>
      <c r="AG46" s="31"/>
      <c r="AH46" s="31"/>
    </row>
    <row r="47" spans="1:34" s="28" customFormat="1" ht="12" customHeight="1" x14ac:dyDescent="0.25">
      <c r="A47" s="28" t="s">
        <v>75</v>
      </c>
      <c r="B47" s="29" t="s">
        <v>439</v>
      </c>
      <c r="C47" s="29" t="s">
        <v>187</v>
      </c>
      <c r="D47" s="28">
        <v>1</v>
      </c>
      <c r="E47" s="28" t="s">
        <v>11</v>
      </c>
      <c r="F47" s="28" t="s">
        <v>118</v>
      </c>
      <c r="G47" s="79">
        <v>676</v>
      </c>
      <c r="H47" s="98"/>
      <c r="I47" s="97" t="s">
        <v>9</v>
      </c>
      <c r="J47" s="31" t="s">
        <v>536</v>
      </c>
      <c r="K47" s="28" t="s">
        <v>77</v>
      </c>
      <c r="L47" s="28" t="s">
        <v>185</v>
      </c>
      <c r="M47" s="28" t="s">
        <v>17</v>
      </c>
      <c r="N47" s="30" t="s">
        <v>192</v>
      </c>
      <c r="O47" s="28">
        <v>20</v>
      </c>
      <c r="P47" s="28" t="s">
        <v>190</v>
      </c>
      <c r="Y47" s="30" t="s">
        <v>194</v>
      </c>
    </row>
    <row r="48" spans="1:34" s="28" customFormat="1" ht="12" customHeight="1" x14ac:dyDescent="0.25">
      <c r="A48" s="28" t="s">
        <v>75</v>
      </c>
      <c r="B48" s="29" t="s">
        <v>439</v>
      </c>
      <c r="C48" s="29" t="s">
        <v>187</v>
      </c>
      <c r="D48" s="28">
        <v>1</v>
      </c>
      <c r="E48" s="28" t="s">
        <v>76</v>
      </c>
      <c r="F48" s="28" t="s">
        <v>118</v>
      </c>
      <c r="G48" s="79">
        <v>259</v>
      </c>
      <c r="H48" s="98"/>
      <c r="I48" s="97" t="s">
        <v>9</v>
      </c>
      <c r="J48" s="31" t="s">
        <v>536</v>
      </c>
      <c r="K48" s="28" t="s">
        <v>77</v>
      </c>
      <c r="L48" s="28" t="s">
        <v>185</v>
      </c>
      <c r="M48" s="28" t="s">
        <v>17</v>
      </c>
      <c r="N48" s="30" t="s">
        <v>192</v>
      </c>
      <c r="O48" s="28">
        <v>20</v>
      </c>
      <c r="P48" s="28" t="s">
        <v>190</v>
      </c>
      <c r="Y48" s="30" t="s">
        <v>194</v>
      </c>
    </row>
    <row r="49" spans="1:34" s="28" customFormat="1" ht="12" customHeight="1" x14ac:dyDescent="0.25">
      <c r="A49" s="28" t="s">
        <v>23</v>
      </c>
      <c r="B49" s="29" t="s">
        <v>535</v>
      </c>
      <c r="C49" s="29" t="s">
        <v>127</v>
      </c>
      <c r="D49" s="28">
        <v>1</v>
      </c>
      <c r="E49" s="28" t="s">
        <v>11</v>
      </c>
      <c r="F49" s="28" t="s">
        <v>118</v>
      </c>
      <c r="G49" s="79">
        <v>420</v>
      </c>
      <c r="H49" s="98"/>
      <c r="I49" s="97" t="s">
        <v>9</v>
      </c>
      <c r="L49" s="28" t="s">
        <v>135</v>
      </c>
      <c r="M49" s="28" t="s">
        <v>17</v>
      </c>
      <c r="N49" s="28">
        <v>44.7</v>
      </c>
      <c r="O49" s="28">
        <v>17.2</v>
      </c>
      <c r="P49" s="28">
        <v>7.39</v>
      </c>
      <c r="Y49" s="28">
        <v>43</v>
      </c>
    </row>
    <row r="50" spans="1:34" s="28" customFormat="1" ht="12" customHeight="1" x14ac:dyDescent="0.25">
      <c r="A50" s="28" t="s">
        <v>7</v>
      </c>
      <c r="B50" s="29" t="s">
        <v>584</v>
      </c>
      <c r="C50" s="29" t="s">
        <v>188</v>
      </c>
      <c r="D50" s="28">
        <v>1</v>
      </c>
      <c r="E50" s="28" t="s">
        <v>76</v>
      </c>
      <c r="F50" s="28" t="s">
        <v>118</v>
      </c>
      <c r="G50" s="79">
        <v>10.6</v>
      </c>
      <c r="H50" s="98"/>
      <c r="I50" s="97" t="s">
        <v>9</v>
      </c>
      <c r="J50" s="31" t="s">
        <v>536</v>
      </c>
      <c r="K50" s="28" t="s">
        <v>77</v>
      </c>
      <c r="L50" s="28" t="s">
        <v>185</v>
      </c>
      <c r="M50" s="28" t="s">
        <v>17</v>
      </c>
      <c r="N50" s="30" t="s">
        <v>192</v>
      </c>
      <c r="O50" s="28">
        <v>20</v>
      </c>
      <c r="P50" s="28" t="s">
        <v>190</v>
      </c>
      <c r="Y50" s="30" t="s">
        <v>194</v>
      </c>
    </row>
    <row r="51" spans="1:34" s="75" customFormat="1" ht="12" customHeight="1" x14ac:dyDescent="0.25">
      <c r="A51" s="31" t="s">
        <v>7</v>
      </c>
      <c r="B51" s="29" t="s">
        <v>416</v>
      </c>
      <c r="C51" s="31" t="s">
        <v>281</v>
      </c>
      <c r="D51" s="31">
        <v>1</v>
      </c>
      <c r="E51" s="31" t="s">
        <v>15</v>
      </c>
      <c r="F51" s="31" t="s">
        <v>118</v>
      </c>
      <c r="G51" s="76">
        <v>2</v>
      </c>
      <c r="H51" s="96"/>
      <c r="I51" s="97" t="s">
        <v>9</v>
      </c>
      <c r="J51" s="31" t="s">
        <v>528</v>
      </c>
      <c r="K51" s="31" t="s">
        <v>244</v>
      </c>
      <c r="L51" s="31" t="s">
        <v>280</v>
      </c>
      <c r="M51" s="31" t="s">
        <v>17</v>
      </c>
      <c r="N51" s="31">
        <v>140</v>
      </c>
      <c r="O51" s="31">
        <v>16.5</v>
      </c>
      <c r="P51" s="31">
        <v>8</v>
      </c>
      <c r="Q51" s="31">
        <v>1</v>
      </c>
      <c r="R51" s="31">
        <v>0.2</v>
      </c>
      <c r="S51" s="31">
        <v>0.6</v>
      </c>
      <c r="T51" s="31">
        <v>0.05</v>
      </c>
      <c r="U51" s="31">
        <v>0.7</v>
      </c>
      <c r="V51" s="31"/>
      <c r="W51" s="31">
        <v>1.9</v>
      </c>
      <c r="X51" s="31"/>
      <c r="Y51" s="31">
        <v>95</v>
      </c>
      <c r="Z51" s="31"/>
      <c r="AA51" s="31">
        <v>1.3</v>
      </c>
      <c r="AB51" s="31"/>
      <c r="AC51" s="31"/>
      <c r="AD51" s="31"/>
      <c r="AE51" s="31"/>
      <c r="AF51" s="31"/>
      <c r="AG51" s="31"/>
      <c r="AH51" s="31"/>
    </row>
    <row r="52" spans="1:34" s="31" customFormat="1" ht="12" customHeight="1" x14ac:dyDescent="0.25">
      <c r="A52" s="31" t="s">
        <v>7</v>
      </c>
      <c r="B52" s="31" t="s">
        <v>537</v>
      </c>
      <c r="C52" s="31" t="s">
        <v>289</v>
      </c>
      <c r="D52" s="31">
        <v>2</v>
      </c>
      <c r="E52" s="31" t="s">
        <v>286</v>
      </c>
      <c r="F52" s="31" t="s">
        <v>144</v>
      </c>
      <c r="G52" s="76">
        <v>0.8</v>
      </c>
      <c r="H52" s="96"/>
      <c r="I52" s="97" t="s">
        <v>9</v>
      </c>
      <c r="J52" s="31" t="s">
        <v>528</v>
      </c>
      <c r="K52" s="31" t="s">
        <v>288</v>
      </c>
      <c r="L52" s="31" t="s">
        <v>290</v>
      </c>
      <c r="M52" s="31" t="s">
        <v>17</v>
      </c>
      <c r="N52" s="31">
        <v>100</v>
      </c>
      <c r="O52" s="31">
        <v>13</v>
      </c>
      <c r="P52" s="31" t="s">
        <v>287</v>
      </c>
    </row>
    <row r="53" spans="1:34" s="75" customFormat="1" ht="12" customHeight="1" x14ac:dyDescent="0.25">
      <c r="A53" s="31" t="s">
        <v>7</v>
      </c>
      <c r="B53" s="29" t="s">
        <v>416</v>
      </c>
      <c r="C53" s="31" t="s">
        <v>252</v>
      </c>
      <c r="D53" s="31">
        <v>1</v>
      </c>
      <c r="E53" s="31" t="s">
        <v>31</v>
      </c>
      <c r="F53" s="31" t="s">
        <v>118</v>
      </c>
      <c r="G53" s="76" t="s">
        <v>63</v>
      </c>
      <c r="H53" s="96"/>
      <c r="I53" s="97" t="s">
        <v>9</v>
      </c>
      <c r="J53" s="31" t="s">
        <v>536</v>
      </c>
      <c r="K53" s="31"/>
      <c r="L53" s="31" t="s">
        <v>250</v>
      </c>
      <c r="M53" s="31" t="s">
        <v>17</v>
      </c>
      <c r="N53" s="31">
        <v>36</v>
      </c>
      <c r="O53" s="31">
        <v>12</v>
      </c>
      <c r="P53" s="31">
        <v>7</v>
      </c>
      <c r="Q53" s="31"/>
      <c r="R53" s="31"/>
      <c r="S53" s="31"/>
      <c r="T53" s="31"/>
      <c r="U53" s="31" t="s">
        <v>253</v>
      </c>
      <c r="V53" s="31"/>
      <c r="W53" s="31"/>
      <c r="X53" s="31"/>
      <c r="Y53" s="31">
        <v>25</v>
      </c>
      <c r="Z53" s="31"/>
      <c r="AA53" s="31"/>
      <c r="AB53" s="31"/>
      <c r="AC53" s="31"/>
      <c r="AD53" s="31"/>
      <c r="AE53" s="31"/>
      <c r="AF53" s="31"/>
      <c r="AG53" s="31"/>
      <c r="AH53" s="31"/>
    </row>
    <row r="54" spans="1:34" s="75" customFormat="1" ht="12" customHeight="1" x14ac:dyDescent="0.25">
      <c r="A54" s="31" t="s">
        <v>7</v>
      </c>
      <c r="B54" s="29" t="s">
        <v>416</v>
      </c>
      <c r="C54" s="31" t="s">
        <v>281</v>
      </c>
      <c r="D54" s="31">
        <v>1</v>
      </c>
      <c r="E54" s="31" t="s">
        <v>14</v>
      </c>
      <c r="F54" s="31" t="s">
        <v>118</v>
      </c>
      <c r="G54" s="76">
        <v>2</v>
      </c>
      <c r="H54" s="96"/>
      <c r="I54" s="97" t="s">
        <v>9</v>
      </c>
      <c r="J54" s="31" t="s">
        <v>528</v>
      </c>
      <c r="K54" s="31" t="s">
        <v>244</v>
      </c>
      <c r="L54" s="31" t="s">
        <v>280</v>
      </c>
      <c r="M54" s="31" t="s">
        <v>17</v>
      </c>
      <c r="N54" s="31">
        <v>140</v>
      </c>
      <c r="O54" s="31">
        <v>16.5</v>
      </c>
      <c r="P54" s="31">
        <v>8</v>
      </c>
      <c r="Q54" s="31">
        <v>1</v>
      </c>
      <c r="R54" s="31">
        <v>0.2</v>
      </c>
      <c r="S54" s="31">
        <v>0.6</v>
      </c>
      <c r="T54" s="31">
        <v>0.05</v>
      </c>
      <c r="U54" s="31">
        <v>0.7</v>
      </c>
      <c r="V54" s="31"/>
      <c r="W54" s="31">
        <v>1.9</v>
      </c>
      <c r="X54" s="31"/>
      <c r="Y54" s="31">
        <v>95</v>
      </c>
      <c r="Z54" s="31"/>
      <c r="AA54" s="31">
        <v>1.3</v>
      </c>
      <c r="AB54" s="31"/>
      <c r="AC54" s="31"/>
      <c r="AD54" s="31"/>
      <c r="AE54" s="31"/>
      <c r="AF54" s="31"/>
      <c r="AG54" s="31"/>
      <c r="AH54" s="31"/>
    </row>
    <row r="55" spans="1:34" s="75" customFormat="1" ht="12" customHeight="1" x14ac:dyDescent="0.25">
      <c r="A55" s="31" t="s">
        <v>36</v>
      </c>
      <c r="B55" s="45" t="s">
        <v>434</v>
      </c>
      <c r="C55" s="31"/>
      <c r="D55" s="31">
        <v>2</v>
      </c>
      <c r="E55" s="31" t="s">
        <v>40</v>
      </c>
      <c r="F55" s="31" t="s">
        <v>144</v>
      </c>
      <c r="G55" s="76">
        <v>6.39</v>
      </c>
      <c r="H55" s="96"/>
      <c r="I55" s="97" t="s">
        <v>9</v>
      </c>
      <c r="J55" s="31" t="s">
        <v>528</v>
      </c>
      <c r="K55" s="31"/>
      <c r="L55" s="31" t="s">
        <v>245</v>
      </c>
      <c r="M55" s="31" t="s">
        <v>17</v>
      </c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</row>
    <row r="56" spans="1:34" s="28" customFormat="1" ht="12" customHeight="1" x14ac:dyDescent="0.25">
      <c r="A56" s="29" t="s">
        <v>532</v>
      </c>
      <c r="B56" s="29" t="s">
        <v>595</v>
      </c>
      <c r="C56" s="29" t="s">
        <v>144</v>
      </c>
      <c r="D56" s="29">
        <v>2</v>
      </c>
      <c r="E56" s="29" t="s">
        <v>570</v>
      </c>
      <c r="F56" s="29" t="s">
        <v>118</v>
      </c>
      <c r="G56" s="79">
        <v>6</v>
      </c>
      <c r="H56" s="98"/>
      <c r="I56" s="97" t="s">
        <v>9</v>
      </c>
      <c r="J56" s="29" t="s">
        <v>571</v>
      </c>
      <c r="L56" s="29" t="s">
        <v>572</v>
      </c>
      <c r="M56" s="29" t="s">
        <v>17</v>
      </c>
      <c r="O56" s="29">
        <v>25</v>
      </c>
      <c r="P56" s="29">
        <v>5.5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D70"/>
  <sheetViews>
    <sheetView workbookViewId="0">
      <pane ySplit="1" topLeftCell="A2" activePane="bottomLeft" state="frozen"/>
      <selection pane="bottomLeft" activeCell="B32" sqref="B32"/>
    </sheetView>
  </sheetViews>
  <sheetFormatPr defaultColWidth="9.109375" defaultRowHeight="13.2" x14ac:dyDescent="0.25"/>
  <cols>
    <col min="1" max="1" width="14.33203125" style="8" customWidth="1"/>
    <col min="2" max="2" width="49.44140625" style="4" customWidth="1"/>
    <col min="3" max="3" width="24.6640625" style="8" customWidth="1"/>
    <col min="4" max="4" width="14.44140625" style="8" customWidth="1"/>
    <col min="5" max="5" width="20" style="8" customWidth="1"/>
    <col min="6" max="6" width="14.44140625" style="4" customWidth="1"/>
    <col min="7" max="7" width="12" style="10" customWidth="1"/>
    <col min="8" max="8" width="23.44140625" style="9" customWidth="1"/>
    <col min="9" max="9" width="22.88671875" style="4" customWidth="1"/>
    <col min="10" max="10" width="26.44140625" style="4" customWidth="1"/>
    <col min="11" max="11" width="29" style="4" customWidth="1"/>
    <col min="12" max="12" width="19.5546875" style="4" customWidth="1"/>
    <col min="13" max="13" width="25.109375" style="4" customWidth="1"/>
    <col min="14" max="14" width="9.109375" style="4"/>
    <col min="15" max="15" width="12.109375" style="4" customWidth="1"/>
    <col min="16" max="16" width="9.6640625" style="4" customWidth="1"/>
    <col min="17" max="17" width="9.109375" style="4"/>
    <col min="18" max="18" width="10.44140625" style="4" customWidth="1"/>
    <col min="19" max="20" width="10" style="4" customWidth="1"/>
    <col min="21" max="21" width="9.6640625" style="4" customWidth="1"/>
    <col min="22" max="22" width="10" style="4" customWidth="1"/>
    <col min="23" max="23" width="9.88671875" style="4" customWidth="1"/>
    <col min="24" max="24" width="11.33203125" style="4" customWidth="1"/>
    <col min="25" max="27" width="9.109375" style="4"/>
    <col min="28" max="28" width="13.33203125" style="4" customWidth="1"/>
    <col min="29" max="29" width="9.6640625" style="4" customWidth="1"/>
    <col min="30" max="16384" width="9.109375" style="4"/>
  </cols>
  <sheetData>
    <row r="1" spans="1:30" s="21" customFormat="1" ht="13.8" thickBot="1" x14ac:dyDescent="0.3">
      <c r="A1" s="21" t="s">
        <v>0</v>
      </c>
      <c r="B1" s="21" t="s">
        <v>1</v>
      </c>
      <c r="C1" s="21" t="s">
        <v>109</v>
      </c>
      <c r="D1" s="21" t="s">
        <v>2</v>
      </c>
      <c r="E1" s="21" t="s">
        <v>3</v>
      </c>
      <c r="F1" s="21" t="s">
        <v>110</v>
      </c>
      <c r="G1" s="21" t="s">
        <v>493</v>
      </c>
      <c r="H1" s="21" t="s">
        <v>432</v>
      </c>
      <c r="I1" s="21" t="s">
        <v>556</v>
      </c>
      <c r="J1" s="21" t="s">
        <v>564</v>
      </c>
      <c r="K1" s="21" t="s">
        <v>433</v>
      </c>
      <c r="L1" s="21" t="s">
        <v>4</v>
      </c>
      <c r="M1" s="21" t="s">
        <v>5</v>
      </c>
      <c r="N1" s="21" t="s">
        <v>16</v>
      </c>
      <c r="O1" s="21" t="s">
        <v>111</v>
      </c>
      <c r="P1" s="21" t="s">
        <v>112</v>
      </c>
      <c r="Q1" s="21" t="s">
        <v>113</v>
      </c>
      <c r="R1" s="21" t="s">
        <v>161</v>
      </c>
      <c r="S1" s="21" t="s">
        <v>162</v>
      </c>
      <c r="T1" s="21" t="s">
        <v>163</v>
      </c>
      <c r="U1" s="21" t="s">
        <v>164</v>
      </c>
      <c r="V1" s="21" t="s">
        <v>165</v>
      </c>
      <c r="W1" s="21" t="s">
        <v>166</v>
      </c>
      <c r="X1" s="21" t="s">
        <v>167</v>
      </c>
      <c r="Y1" s="21" t="s">
        <v>114</v>
      </c>
      <c r="Z1" s="21" t="s">
        <v>115</v>
      </c>
      <c r="AA1" s="21" t="s">
        <v>116</v>
      </c>
      <c r="AB1" s="21" t="s">
        <v>183</v>
      </c>
      <c r="AC1" s="21" t="s">
        <v>122</v>
      </c>
      <c r="AD1" s="21" t="s">
        <v>159</v>
      </c>
    </row>
    <row r="2" spans="1:30" s="54" customFormat="1" ht="13.8" thickTop="1" x14ac:dyDescent="0.25">
      <c r="A2" s="92" t="s">
        <v>23</v>
      </c>
      <c r="B2" s="54" t="s">
        <v>490</v>
      </c>
      <c r="C2" s="92" t="s">
        <v>221</v>
      </c>
      <c r="D2" s="92">
        <v>1</v>
      </c>
      <c r="E2" s="92" t="s">
        <v>491</v>
      </c>
      <c r="F2" s="92" t="s">
        <v>118</v>
      </c>
      <c r="G2" s="90">
        <v>16</v>
      </c>
      <c r="H2" s="106">
        <v>647</v>
      </c>
      <c r="I2" s="55"/>
      <c r="J2" s="55"/>
      <c r="K2" s="107" t="s">
        <v>323</v>
      </c>
      <c r="L2" s="108"/>
      <c r="M2" s="108"/>
      <c r="N2" s="54" t="s">
        <v>35</v>
      </c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</row>
    <row r="3" spans="1:30" x14ac:dyDescent="0.25">
      <c r="A3" s="8" t="s">
        <v>23</v>
      </c>
      <c r="B3" s="2" t="s">
        <v>478</v>
      </c>
      <c r="C3" s="8" t="s">
        <v>477</v>
      </c>
      <c r="D3" s="8">
        <v>1</v>
      </c>
      <c r="E3" s="8" t="s">
        <v>11</v>
      </c>
      <c r="F3" s="4" t="s">
        <v>118</v>
      </c>
      <c r="G3" s="10">
        <v>30</v>
      </c>
      <c r="H3" s="9">
        <v>151</v>
      </c>
      <c r="I3" s="112"/>
      <c r="J3" s="112"/>
      <c r="K3" s="7" t="s">
        <v>315</v>
      </c>
      <c r="L3" s="113"/>
      <c r="M3" s="113"/>
      <c r="N3" s="4" t="s">
        <v>35</v>
      </c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</row>
    <row r="4" spans="1:30" s="54" customFormat="1" x14ac:dyDescent="0.25">
      <c r="A4" s="92" t="s">
        <v>23</v>
      </c>
      <c r="B4" s="57" t="s">
        <v>478</v>
      </c>
      <c r="C4" s="92" t="s">
        <v>477</v>
      </c>
      <c r="D4" s="92">
        <v>1</v>
      </c>
      <c r="E4" s="92" t="s">
        <v>11</v>
      </c>
      <c r="F4" s="54" t="s">
        <v>118</v>
      </c>
      <c r="G4" s="90">
        <v>30</v>
      </c>
      <c r="H4" s="106">
        <v>145</v>
      </c>
      <c r="I4" s="55"/>
      <c r="J4" s="55"/>
      <c r="K4" s="107" t="s">
        <v>315</v>
      </c>
      <c r="L4" s="108"/>
      <c r="M4" s="108"/>
      <c r="N4" s="54" t="s">
        <v>35</v>
      </c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</row>
    <row r="5" spans="1:30" x14ac:dyDescent="0.25">
      <c r="A5" s="8" t="s">
        <v>23</v>
      </c>
      <c r="B5" s="2" t="s">
        <v>478</v>
      </c>
      <c r="C5" s="8" t="s">
        <v>477</v>
      </c>
      <c r="D5" s="8">
        <v>1</v>
      </c>
      <c r="E5" s="8" t="s">
        <v>11</v>
      </c>
      <c r="F5" s="4" t="s">
        <v>118</v>
      </c>
      <c r="G5" s="10">
        <v>30</v>
      </c>
      <c r="H5" s="9">
        <v>260</v>
      </c>
      <c r="I5" s="11"/>
      <c r="J5" s="11"/>
      <c r="K5" s="7" t="s">
        <v>315</v>
      </c>
      <c r="L5" s="113"/>
      <c r="M5" s="113"/>
      <c r="N5" s="4" t="s">
        <v>35</v>
      </c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</row>
    <row r="6" spans="1:30" x14ac:dyDescent="0.25">
      <c r="A6" s="8" t="s">
        <v>23</v>
      </c>
      <c r="B6" s="4" t="s">
        <v>314</v>
      </c>
      <c r="C6" s="8" t="s">
        <v>120</v>
      </c>
      <c r="D6" s="8">
        <v>1</v>
      </c>
      <c r="E6" s="8" t="s">
        <v>11</v>
      </c>
      <c r="F6" s="4" t="s">
        <v>119</v>
      </c>
      <c r="G6" s="10">
        <v>30</v>
      </c>
      <c r="H6" s="9">
        <v>249</v>
      </c>
      <c r="I6" s="25"/>
      <c r="J6" s="25"/>
      <c r="K6" s="4" t="s">
        <v>133</v>
      </c>
      <c r="L6" s="4" t="s">
        <v>8</v>
      </c>
      <c r="M6" s="4" t="s">
        <v>8</v>
      </c>
      <c r="N6" s="4" t="s">
        <v>35</v>
      </c>
      <c r="P6" s="4" t="s">
        <v>121</v>
      </c>
      <c r="R6" s="4" t="e">
        <f>#REF!*0.857</f>
        <v>#REF!</v>
      </c>
      <c r="S6" s="4" t="e">
        <f>#REF!*0.857</f>
        <v>#REF!</v>
      </c>
      <c r="T6" s="4" t="e">
        <f>#REF!*0.857</f>
        <v>#REF!</v>
      </c>
      <c r="U6" s="4" t="e">
        <f>#REF!*0.857</f>
        <v>#REF!</v>
      </c>
      <c r="V6" s="4" t="e">
        <f>#REF!*0.857</f>
        <v>#REF!</v>
      </c>
      <c r="W6" s="4" t="e">
        <f>#REF!*0.857</f>
        <v>#REF!</v>
      </c>
      <c r="X6" s="4" t="e">
        <f>#REF!*0.857</f>
        <v>#REF!</v>
      </c>
      <c r="AC6" s="4" t="s">
        <v>123</v>
      </c>
    </row>
    <row r="7" spans="1:30" x14ac:dyDescent="0.25">
      <c r="A7" s="8" t="s">
        <v>23</v>
      </c>
      <c r="B7" s="4" t="s">
        <v>314</v>
      </c>
      <c r="C7" s="8" t="s">
        <v>158</v>
      </c>
      <c r="D7" s="8">
        <v>1</v>
      </c>
      <c r="E7" s="8" t="s">
        <v>11</v>
      </c>
      <c r="F7" s="4" t="s">
        <v>118</v>
      </c>
      <c r="G7" s="10">
        <v>20</v>
      </c>
      <c r="H7" s="9">
        <v>280</v>
      </c>
      <c r="K7" s="4" t="s">
        <v>212</v>
      </c>
      <c r="L7" s="4" t="s">
        <v>9</v>
      </c>
      <c r="M7" s="4" t="s">
        <v>9</v>
      </c>
      <c r="N7" s="4" t="s">
        <v>35</v>
      </c>
      <c r="P7" s="4">
        <v>27</v>
      </c>
      <c r="Q7" s="4" t="s">
        <v>215</v>
      </c>
      <c r="R7" s="4" t="e">
        <f>#REF!</f>
        <v>#REF!</v>
      </c>
      <c r="S7" s="4" t="e">
        <f>#REF!</f>
        <v>#REF!</v>
      </c>
      <c r="T7" s="4" t="e">
        <f>#REF!</f>
        <v>#REF!</v>
      </c>
      <c r="U7" s="4" t="e">
        <f>#REF!</f>
        <v>#REF!</v>
      </c>
      <c r="V7" s="4" t="e">
        <f>#REF!</f>
        <v>#REF!</v>
      </c>
      <c r="W7" s="4" t="e">
        <f>#REF!</f>
        <v>#REF!</v>
      </c>
      <c r="X7" s="4" t="e">
        <f>#REF!</f>
        <v>#REF!</v>
      </c>
      <c r="AC7" s="4" t="s">
        <v>213</v>
      </c>
    </row>
    <row r="8" spans="1:30" x14ac:dyDescent="0.25">
      <c r="A8" s="8" t="s">
        <v>23</v>
      </c>
      <c r="B8" s="4" t="s">
        <v>314</v>
      </c>
      <c r="C8" s="8" t="s">
        <v>158</v>
      </c>
      <c r="D8" s="8">
        <v>1</v>
      </c>
      <c r="E8" s="8" t="s">
        <v>11</v>
      </c>
      <c r="F8" s="4" t="s">
        <v>118</v>
      </c>
      <c r="G8" s="10">
        <v>20</v>
      </c>
      <c r="H8" s="9">
        <v>260</v>
      </c>
      <c r="K8" s="4" t="s">
        <v>212</v>
      </c>
      <c r="L8" s="4" t="s">
        <v>9</v>
      </c>
      <c r="M8" s="4" t="s">
        <v>9</v>
      </c>
      <c r="N8" s="4" t="s">
        <v>35</v>
      </c>
      <c r="P8" s="4">
        <v>27</v>
      </c>
      <c r="Q8" s="4" t="s">
        <v>215</v>
      </c>
      <c r="R8" s="4" t="e">
        <f>#REF!</f>
        <v>#REF!</v>
      </c>
      <c r="S8" s="4" t="e">
        <f>#REF!</f>
        <v>#REF!</v>
      </c>
      <c r="T8" s="4" t="e">
        <f>#REF!</f>
        <v>#REF!</v>
      </c>
      <c r="U8" s="4" t="e">
        <f>#REF!</f>
        <v>#REF!</v>
      </c>
      <c r="V8" s="4" t="e">
        <f>#REF!</f>
        <v>#REF!</v>
      </c>
      <c r="W8" s="4" t="e">
        <f>#REF!</f>
        <v>#REF!</v>
      </c>
      <c r="X8" s="4" t="e">
        <f>#REF!</f>
        <v>#REF!</v>
      </c>
      <c r="AC8" s="4" t="s">
        <v>213</v>
      </c>
    </row>
    <row r="9" spans="1:30" x14ac:dyDescent="0.25">
      <c r="A9" s="8" t="s">
        <v>23</v>
      </c>
      <c r="B9" s="4" t="s">
        <v>314</v>
      </c>
      <c r="C9" s="8" t="s">
        <v>475</v>
      </c>
      <c r="D9" s="8">
        <v>1</v>
      </c>
      <c r="E9" s="8" t="s">
        <v>11</v>
      </c>
      <c r="F9" s="4" t="s">
        <v>118</v>
      </c>
      <c r="G9" s="10">
        <v>28</v>
      </c>
      <c r="H9" s="9">
        <v>256</v>
      </c>
      <c r="K9" s="7" t="s">
        <v>313</v>
      </c>
      <c r="L9" s="113"/>
      <c r="M9" s="113"/>
      <c r="N9" s="4" t="s">
        <v>35</v>
      </c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</row>
    <row r="10" spans="1:30" x14ac:dyDescent="0.25">
      <c r="A10" s="8" t="s">
        <v>23</v>
      </c>
      <c r="B10" s="4" t="s">
        <v>314</v>
      </c>
      <c r="C10" s="8" t="s">
        <v>475</v>
      </c>
      <c r="D10" s="8">
        <v>1</v>
      </c>
      <c r="E10" s="8" t="s">
        <v>11</v>
      </c>
      <c r="F10" s="4" t="s">
        <v>118</v>
      </c>
      <c r="G10" s="10">
        <v>28</v>
      </c>
      <c r="H10" s="9">
        <v>300</v>
      </c>
      <c r="I10" s="11"/>
      <c r="J10" s="11"/>
      <c r="K10" s="7" t="s">
        <v>313</v>
      </c>
      <c r="L10" s="113"/>
      <c r="M10" s="113"/>
      <c r="N10" s="4" t="s">
        <v>35</v>
      </c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</row>
    <row r="11" spans="1:30" x14ac:dyDescent="0.25">
      <c r="A11" s="8" t="s">
        <v>23</v>
      </c>
      <c r="B11" s="4" t="s">
        <v>314</v>
      </c>
      <c r="C11" s="8" t="s">
        <v>475</v>
      </c>
      <c r="D11" s="8">
        <v>1</v>
      </c>
      <c r="E11" s="8" t="s">
        <v>11</v>
      </c>
      <c r="F11" s="4" t="s">
        <v>118</v>
      </c>
      <c r="G11" s="10">
        <v>28</v>
      </c>
      <c r="H11" s="9">
        <v>86</v>
      </c>
      <c r="I11" s="11"/>
      <c r="J11" s="11"/>
      <c r="K11" s="7" t="s">
        <v>313</v>
      </c>
      <c r="L11" s="113"/>
      <c r="M11" s="113"/>
      <c r="N11" s="4" t="s">
        <v>35</v>
      </c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</row>
    <row r="12" spans="1:30" x14ac:dyDescent="0.25">
      <c r="A12" s="8" t="s">
        <v>23</v>
      </c>
      <c r="B12" s="4" t="s">
        <v>314</v>
      </c>
      <c r="C12" s="8" t="s">
        <v>475</v>
      </c>
      <c r="D12" s="8">
        <v>1</v>
      </c>
      <c r="E12" s="8" t="s">
        <v>11</v>
      </c>
      <c r="F12" s="4" t="s">
        <v>118</v>
      </c>
      <c r="G12" s="10">
        <v>28</v>
      </c>
      <c r="H12" s="9">
        <v>313</v>
      </c>
      <c r="I12" s="11"/>
      <c r="J12" s="11"/>
      <c r="K12" s="7" t="s">
        <v>313</v>
      </c>
      <c r="L12" s="113"/>
      <c r="M12" s="113"/>
      <c r="N12" s="4" t="s">
        <v>35</v>
      </c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</row>
    <row r="13" spans="1:30" s="54" customFormat="1" x14ac:dyDescent="0.25">
      <c r="A13" s="92" t="s">
        <v>23</v>
      </c>
      <c r="B13" s="54" t="s">
        <v>314</v>
      </c>
      <c r="C13" s="92" t="s">
        <v>475</v>
      </c>
      <c r="D13" s="92">
        <v>1</v>
      </c>
      <c r="E13" s="92" t="s">
        <v>11</v>
      </c>
      <c r="F13" s="54" t="s">
        <v>118</v>
      </c>
      <c r="G13" s="90">
        <v>28</v>
      </c>
      <c r="H13" s="106">
        <v>65</v>
      </c>
      <c r="I13" s="55"/>
      <c r="J13" s="55"/>
      <c r="K13" s="107" t="s">
        <v>313</v>
      </c>
      <c r="L13" s="108"/>
      <c r="M13" s="108"/>
      <c r="N13" s="54" t="s">
        <v>35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</row>
    <row r="14" spans="1:30" x14ac:dyDescent="0.25">
      <c r="A14" s="8" t="s">
        <v>23</v>
      </c>
      <c r="B14" s="4" t="s">
        <v>314</v>
      </c>
      <c r="C14" s="8" t="s">
        <v>475</v>
      </c>
      <c r="D14" s="8">
        <v>1</v>
      </c>
      <c r="E14" s="8" t="s">
        <v>11</v>
      </c>
      <c r="F14" s="4" t="s">
        <v>118</v>
      </c>
      <c r="G14" s="10">
        <v>28</v>
      </c>
      <c r="H14" s="9">
        <v>132</v>
      </c>
      <c r="I14" s="11"/>
      <c r="J14" s="11"/>
      <c r="K14" s="7" t="s">
        <v>313</v>
      </c>
      <c r="L14" s="113"/>
      <c r="M14" s="113"/>
      <c r="N14" s="4" t="s">
        <v>35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</row>
    <row r="15" spans="1:30" x14ac:dyDescent="0.25">
      <c r="A15" s="8" t="s">
        <v>23</v>
      </c>
      <c r="B15" s="4" t="s">
        <v>312</v>
      </c>
      <c r="C15" s="8" t="s">
        <v>309</v>
      </c>
      <c r="D15" s="8">
        <v>1</v>
      </c>
      <c r="E15" s="8" t="s">
        <v>24</v>
      </c>
      <c r="F15" s="4" t="s">
        <v>118</v>
      </c>
      <c r="G15" s="10">
        <v>30</v>
      </c>
      <c r="H15" s="9">
        <v>163.19999999999999</v>
      </c>
      <c r="I15" s="26"/>
      <c r="J15" s="26"/>
      <c r="K15" s="4" t="s">
        <v>308</v>
      </c>
      <c r="M15" s="4" t="s">
        <v>9</v>
      </c>
      <c r="N15" s="4" t="s">
        <v>35</v>
      </c>
    </row>
    <row r="16" spans="1:30" x14ac:dyDescent="0.25">
      <c r="A16" s="8" t="s">
        <v>23</v>
      </c>
      <c r="B16" s="4" t="s">
        <v>312</v>
      </c>
      <c r="C16" s="8" t="s">
        <v>309</v>
      </c>
      <c r="D16" s="8">
        <v>1</v>
      </c>
      <c r="E16" s="8" t="s">
        <v>24</v>
      </c>
      <c r="F16" s="4" t="s">
        <v>118</v>
      </c>
      <c r="G16" s="10">
        <v>15</v>
      </c>
      <c r="H16" s="9">
        <v>87.2</v>
      </c>
      <c r="K16" s="4" t="s">
        <v>308</v>
      </c>
      <c r="M16" s="4" t="s">
        <v>9</v>
      </c>
      <c r="N16" s="4" t="s">
        <v>35</v>
      </c>
    </row>
    <row r="17" spans="1:30" s="54" customFormat="1" x14ac:dyDescent="0.25">
      <c r="A17" s="92" t="s">
        <v>23</v>
      </c>
      <c r="B17" s="54" t="s">
        <v>312</v>
      </c>
      <c r="C17" s="92" t="s">
        <v>309</v>
      </c>
      <c r="D17" s="92">
        <v>1</v>
      </c>
      <c r="E17" s="92" t="s">
        <v>24</v>
      </c>
      <c r="F17" s="54" t="s">
        <v>118</v>
      </c>
      <c r="G17" s="90">
        <v>30</v>
      </c>
      <c r="H17" s="106">
        <v>43.2</v>
      </c>
      <c r="K17" s="54" t="s">
        <v>173</v>
      </c>
      <c r="L17" s="54" t="s">
        <v>9</v>
      </c>
      <c r="M17" s="54" t="s">
        <v>8</v>
      </c>
      <c r="N17" s="54" t="s">
        <v>35</v>
      </c>
      <c r="P17" s="54">
        <v>15</v>
      </c>
      <c r="R17" s="54">
        <v>10.199999999999999</v>
      </c>
      <c r="S17" s="54">
        <v>53.2</v>
      </c>
      <c r="T17" s="54">
        <v>468</v>
      </c>
      <c r="U17" s="54">
        <v>10.199999999999999</v>
      </c>
      <c r="V17" s="54">
        <v>545</v>
      </c>
      <c r="W17" s="54">
        <v>28.2</v>
      </c>
      <c r="X17" s="54">
        <v>2.38</v>
      </c>
      <c r="AB17" s="54">
        <v>1</v>
      </c>
    </row>
    <row r="18" spans="1:30" s="54" customFormat="1" x14ac:dyDescent="0.25">
      <c r="A18" s="92" t="s">
        <v>23</v>
      </c>
      <c r="B18" s="54" t="s">
        <v>463</v>
      </c>
      <c r="C18" s="92" t="s">
        <v>309</v>
      </c>
      <c r="D18" s="92">
        <v>1</v>
      </c>
      <c r="E18" s="92" t="s">
        <v>24</v>
      </c>
      <c r="F18" s="54" t="s">
        <v>118</v>
      </c>
      <c r="G18" s="90">
        <v>30</v>
      </c>
      <c r="H18" s="106">
        <v>43.2</v>
      </c>
      <c r="K18" s="54" t="s">
        <v>173</v>
      </c>
      <c r="L18" s="54" t="s">
        <v>9</v>
      </c>
      <c r="M18" s="54" t="s">
        <v>8</v>
      </c>
      <c r="N18" s="54" t="s">
        <v>35</v>
      </c>
      <c r="P18" s="54">
        <v>15</v>
      </c>
      <c r="R18" s="54">
        <v>10.199999999999999</v>
      </c>
      <c r="S18" s="54">
        <v>53.2</v>
      </c>
      <c r="T18" s="54">
        <v>468</v>
      </c>
      <c r="U18" s="54">
        <v>10.199999999999999</v>
      </c>
      <c r="V18" s="54">
        <v>545</v>
      </c>
      <c r="W18" s="54">
        <v>28.2</v>
      </c>
      <c r="X18" s="54">
        <v>2.38</v>
      </c>
      <c r="AB18" s="54">
        <v>1</v>
      </c>
    </row>
    <row r="19" spans="1:30" s="54" customFormat="1" x14ac:dyDescent="0.25">
      <c r="A19" s="92" t="s">
        <v>23</v>
      </c>
      <c r="B19" s="54" t="s">
        <v>474</v>
      </c>
      <c r="C19" s="92" t="s">
        <v>221</v>
      </c>
      <c r="D19" s="92">
        <v>1</v>
      </c>
      <c r="E19" s="92" t="s">
        <v>99</v>
      </c>
      <c r="F19" s="54" t="s">
        <v>118</v>
      </c>
      <c r="G19" s="90">
        <v>30</v>
      </c>
      <c r="H19" s="106">
        <v>40</v>
      </c>
      <c r="K19" s="54" t="s">
        <v>216</v>
      </c>
      <c r="L19" s="54" t="s">
        <v>9</v>
      </c>
      <c r="M19" s="54" t="s">
        <v>8</v>
      </c>
      <c r="N19" s="54" t="s">
        <v>35</v>
      </c>
      <c r="P19" s="54">
        <v>15</v>
      </c>
      <c r="Q19" s="54" t="s">
        <v>223</v>
      </c>
      <c r="R19" s="54">
        <v>8.7413999999999987</v>
      </c>
      <c r="S19" s="54">
        <v>45.592400000000005</v>
      </c>
      <c r="T19" s="54">
        <v>401.07599999999996</v>
      </c>
      <c r="U19" s="54">
        <v>8.7413999999999987</v>
      </c>
      <c r="V19" s="54">
        <v>467.065</v>
      </c>
      <c r="W19" s="54">
        <v>24.167400000000001</v>
      </c>
      <c r="X19" s="54">
        <v>2.03966</v>
      </c>
      <c r="AC19" s="54">
        <v>30</v>
      </c>
    </row>
    <row r="20" spans="1:30" s="54" customFormat="1" x14ac:dyDescent="0.25">
      <c r="A20" s="92" t="s">
        <v>23</v>
      </c>
      <c r="B20" s="54" t="s">
        <v>468</v>
      </c>
      <c r="C20" s="92" t="s">
        <v>249</v>
      </c>
      <c r="D20" s="92">
        <v>1</v>
      </c>
      <c r="E20" s="92" t="s">
        <v>11</v>
      </c>
      <c r="F20" s="54" t="s">
        <v>118</v>
      </c>
      <c r="G20" s="90">
        <v>34.5</v>
      </c>
      <c r="H20" s="106">
        <v>95</v>
      </c>
      <c r="K20" s="54" t="s">
        <v>248</v>
      </c>
      <c r="L20" s="54" t="s">
        <v>9</v>
      </c>
      <c r="M20" s="54" t="s">
        <v>9</v>
      </c>
      <c r="N20" s="54" t="s">
        <v>35</v>
      </c>
      <c r="P20" s="54">
        <v>20</v>
      </c>
      <c r="Q20" s="54">
        <v>8.1999999999999993</v>
      </c>
      <c r="R20" s="54">
        <v>10.199999999999999</v>
      </c>
      <c r="S20" s="54">
        <v>53.2</v>
      </c>
      <c r="T20" s="54">
        <v>468</v>
      </c>
      <c r="U20" s="54">
        <v>10.199999999999999</v>
      </c>
      <c r="V20" s="54">
        <v>545</v>
      </c>
      <c r="W20" s="54">
        <v>28.2</v>
      </c>
      <c r="X20" s="54">
        <v>2.38</v>
      </c>
    </row>
    <row r="21" spans="1:30" s="54" customFormat="1" x14ac:dyDescent="0.25">
      <c r="A21" s="92" t="s">
        <v>23</v>
      </c>
      <c r="B21" s="54" t="s">
        <v>470</v>
      </c>
      <c r="C21" s="92" t="s">
        <v>218</v>
      </c>
      <c r="D21" s="92">
        <v>2</v>
      </c>
      <c r="E21" s="92" t="s">
        <v>24</v>
      </c>
      <c r="F21" s="54" t="s">
        <v>118</v>
      </c>
      <c r="G21" s="90" t="s">
        <v>198</v>
      </c>
      <c r="H21" s="106">
        <v>5.8</v>
      </c>
      <c r="I21" s="92"/>
      <c r="K21" s="54" t="s">
        <v>224</v>
      </c>
      <c r="L21" s="54" t="s">
        <v>8</v>
      </c>
      <c r="M21" s="54" t="s">
        <v>8</v>
      </c>
      <c r="N21" s="54" t="s">
        <v>35</v>
      </c>
      <c r="P21" s="54">
        <v>26</v>
      </c>
      <c r="Q21" s="54" t="s">
        <v>227</v>
      </c>
      <c r="R21" s="54">
        <v>7.2848399999999991</v>
      </c>
      <c r="S21" s="54">
        <v>37.995440000000002</v>
      </c>
      <c r="T21" s="54">
        <v>334.24559999999997</v>
      </c>
      <c r="U21" s="54">
        <v>7.2848399999999991</v>
      </c>
      <c r="V21" s="54">
        <v>389.23899999999998</v>
      </c>
      <c r="W21" s="54">
        <v>20.140439999999998</v>
      </c>
      <c r="X21" s="54">
        <v>1.6997959999999999</v>
      </c>
      <c r="AC21" s="54">
        <v>25</v>
      </c>
    </row>
    <row r="22" spans="1:30" s="54" customFormat="1" x14ac:dyDescent="0.25">
      <c r="A22" s="92" t="s">
        <v>23</v>
      </c>
      <c r="B22" s="62" t="s">
        <v>325</v>
      </c>
      <c r="C22" s="92" t="s">
        <v>324</v>
      </c>
      <c r="D22" s="92">
        <v>1</v>
      </c>
      <c r="E22" s="92" t="s">
        <v>24</v>
      </c>
      <c r="F22" s="54" t="s">
        <v>118</v>
      </c>
      <c r="G22" s="90">
        <v>30</v>
      </c>
      <c r="H22" s="106">
        <v>19</v>
      </c>
      <c r="I22" s="55"/>
      <c r="J22" s="55"/>
      <c r="K22" s="109" t="s">
        <v>320</v>
      </c>
      <c r="L22" s="108"/>
      <c r="M22" s="108"/>
      <c r="N22" s="54" t="s">
        <v>35</v>
      </c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</row>
    <row r="23" spans="1:30" s="54" customFormat="1" x14ac:dyDescent="0.25">
      <c r="A23" s="92" t="s">
        <v>23</v>
      </c>
      <c r="B23" s="54" t="s">
        <v>479</v>
      </c>
      <c r="C23" s="92" t="s">
        <v>218</v>
      </c>
      <c r="D23" s="92">
        <v>2</v>
      </c>
      <c r="E23" s="92" t="s">
        <v>46</v>
      </c>
      <c r="F23" s="54" t="s">
        <v>118</v>
      </c>
      <c r="G23" s="90" t="s">
        <v>198</v>
      </c>
      <c r="H23" s="106">
        <v>21</v>
      </c>
      <c r="I23" s="92"/>
      <c r="K23" s="54" t="s">
        <v>224</v>
      </c>
      <c r="L23" s="54" t="s">
        <v>8</v>
      </c>
      <c r="M23" s="54" t="s">
        <v>8</v>
      </c>
      <c r="N23" s="54" t="s">
        <v>35</v>
      </c>
      <c r="P23" s="54">
        <v>26</v>
      </c>
      <c r="Q23" s="54" t="s">
        <v>227</v>
      </c>
      <c r="R23" s="54" t="e">
        <f>#REF!*0.7142</f>
        <v>#REF!</v>
      </c>
      <c r="S23" s="54" t="e">
        <f>#REF!*0.7142</f>
        <v>#REF!</v>
      </c>
      <c r="T23" s="54" t="e">
        <f>#REF!*0.7142</f>
        <v>#REF!</v>
      </c>
      <c r="U23" s="54" t="e">
        <f>#REF!*0.7142</f>
        <v>#REF!</v>
      </c>
      <c r="V23" s="54" t="e">
        <f>#REF!*0.7142</f>
        <v>#REF!</v>
      </c>
      <c r="W23" s="54" t="e">
        <f>#REF!*0.7142</f>
        <v>#REF!</v>
      </c>
      <c r="X23" s="54" t="e">
        <f>#REF!*0.7142</f>
        <v>#REF!</v>
      </c>
      <c r="AC23" s="54">
        <v>25</v>
      </c>
    </row>
    <row r="24" spans="1:30" s="54" customFormat="1" x14ac:dyDescent="0.25">
      <c r="A24" s="92" t="s">
        <v>36</v>
      </c>
      <c r="B24" s="54" t="s">
        <v>596</v>
      </c>
      <c r="C24" s="92"/>
      <c r="D24" s="92">
        <v>2</v>
      </c>
      <c r="E24" s="92" t="s">
        <v>24</v>
      </c>
      <c r="F24" s="54" t="s">
        <v>576</v>
      </c>
      <c r="G24" s="90">
        <v>14</v>
      </c>
      <c r="H24" s="106">
        <v>21</v>
      </c>
      <c r="I24" s="92"/>
      <c r="K24" s="54" t="s">
        <v>577</v>
      </c>
    </row>
    <row r="25" spans="1:30" x14ac:dyDescent="0.25">
      <c r="A25" s="8" t="s">
        <v>36</v>
      </c>
      <c r="B25" s="4" t="s">
        <v>596</v>
      </c>
      <c r="D25" s="8">
        <v>2</v>
      </c>
      <c r="E25" s="8" t="s">
        <v>24</v>
      </c>
      <c r="F25" s="4" t="s">
        <v>576</v>
      </c>
      <c r="G25" s="10">
        <v>16</v>
      </c>
      <c r="H25" s="9">
        <v>24</v>
      </c>
      <c r="I25" s="8"/>
      <c r="K25" s="4" t="s">
        <v>577</v>
      </c>
    </row>
    <row r="26" spans="1:30" x14ac:dyDescent="0.25">
      <c r="A26" s="8" t="s">
        <v>36</v>
      </c>
      <c r="B26" s="4" t="s">
        <v>596</v>
      </c>
      <c r="D26" s="8">
        <v>2</v>
      </c>
      <c r="E26" s="8" t="s">
        <v>24</v>
      </c>
      <c r="F26" s="4" t="s">
        <v>576</v>
      </c>
      <c r="G26" s="10">
        <v>20</v>
      </c>
      <c r="H26" s="9">
        <v>30</v>
      </c>
      <c r="I26" s="8"/>
      <c r="K26" s="4" t="s">
        <v>577</v>
      </c>
    </row>
    <row r="27" spans="1:30" x14ac:dyDescent="0.25">
      <c r="A27" s="8" t="s">
        <v>36</v>
      </c>
      <c r="B27" s="4" t="s">
        <v>596</v>
      </c>
      <c r="D27" s="8">
        <v>2</v>
      </c>
      <c r="E27" s="8" t="s">
        <v>24</v>
      </c>
      <c r="F27" s="4" t="s">
        <v>576</v>
      </c>
      <c r="G27" s="10">
        <v>24</v>
      </c>
      <c r="H27" s="9">
        <v>52</v>
      </c>
      <c r="I27" s="8"/>
      <c r="K27" s="4" t="s">
        <v>577</v>
      </c>
    </row>
    <row r="28" spans="1:30" x14ac:dyDescent="0.25">
      <c r="A28" s="8" t="s">
        <v>36</v>
      </c>
      <c r="B28" s="4" t="s">
        <v>596</v>
      </c>
      <c r="D28" s="8">
        <v>2</v>
      </c>
      <c r="E28" s="8" t="s">
        <v>24</v>
      </c>
      <c r="F28" s="4" t="s">
        <v>576</v>
      </c>
      <c r="G28" s="10">
        <v>28</v>
      </c>
      <c r="H28" s="9">
        <v>47</v>
      </c>
      <c r="I28" s="8"/>
      <c r="K28" s="4" t="s">
        <v>577</v>
      </c>
    </row>
    <row r="29" spans="1:30" s="54" customFormat="1" x14ac:dyDescent="0.25">
      <c r="A29" s="92" t="s">
        <v>36</v>
      </c>
      <c r="B29" s="54" t="s">
        <v>597</v>
      </c>
      <c r="C29" s="92"/>
      <c r="D29" s="92">
        <v>2</v>
      </c>
      <c r="E29" s="92" t="s">
        <v>24</v>
      </c>
      <c r="F29" s="92" t="s">
        <v>576</v>
      </c>
      <c r="G29" s="90">
        <v>14</v>
      </c>
      <c r="H29" s="106">
        <v>80</v>
      </c>
      <c r="I29" s="92"/>
      <c r="K29" s="54" t="s">
        <v>577</v>
      </c>
    </row>
    <row r="30" spans="1:30" x14ac:dyDescent="0.25">
      <c r="A30" s="8" t="s">
        <v>36</v>
      </c>
      <c r="B30" s="4" t="s">
        <v>597</v>
      </c>
      <c r="D30" s="8">
        <v>2</v>
      </c>
      <c r="E30" s="8" t="s">
        <v>24</v>
      </c>
      <c r="F30" s="8" t="s">
        <v>576</v>
      </c>
      <c r="G30" s="10">
        <v>20</v>
      </c>
      <c r="H30" s="9">
        <v>86</v>
      </c>
      <c r="I30" s="8"/>
      <c r="K30" s="4" t="s">
        <v>577</v>
      </c>
    </row>
    <row r="31" spans="1:30" x14ac:dyDescent="0.25">
      <c r="A31" s="8" t="s">
        <v>36</v>
      </c>
      <c r="B31" s="4" t="s">
        <v>597</v>
      </c>
      <c r="D31" s="8">
        <v>2</v>
      </c>
      <c r="E31" s="8" t="s">
        <v>24</v>
      </c>
      <c r="F31" s="8" t="s">
        <v>576</v>
      </c>
      <c r="G31" s="10">
        <v>28</v>
      </c>
      <c r="H31" s="9">
        <v>81</v>
      </c>
      <c r="I31" s="8"/>
      <c r="K31" s="4" t="s">
        <v>577</v>
      </c>
    </row>
    <row r="32" spans="1:30" s="54" customFormat="1" x14ac:dyDescent="0.25">
      <c r="A32" s="92" t="s">
        <v>7</v>
      </c>
      <c r="B32" s="57" t="s">
        <v>322</v>
      </c>
      <c r="C32" s="92" t="s">
        <v>482</v>
      </c>
      <c r="D32" s="92">
        <v>1</v>
      </c>
      <c r="E32" s="92" t="s">
        <v>99</v>
      </c>
      <c r="F32" s="54" t="s">
        <v>118</v>
      </c>
      <c r="G32" s="90">
        <v>28.6</v>
      </c>
      <c r="H32" s="106">
        <v>488</v>
      </c>
      <c r="K32" s="54" t="s">
        <v>146</v>
      </c>
      <c r="L32" s="54" t="s">
        <v>8</v>
      </c>
      <c r="M32" s="54" t="s">
        <v>8</v>
      </c>
      <c r="N32" s="54" t="s">
        <v>35</v>
      </c>
      <c r="P32" s="54">
        <v>11.5</v>
      </c>
      <c r="Q32" s="54">
        <v>7.8</v>
      </c>
      <c r="R32" s="54">
        <v>10.199999999999999</v>
      </c>
      <c r="S32" s="54">
        <v>53.2</v>
      </c>
      <c r="T32" s="54">
        <v>468</v>
      </c>
      <c r="U32" s="54">
        <v>10.199999999999999</v>
      </c>
      <c r="V32" s="54">
        <v>545</v>
      </c>
      <c r="W32" s="54">
        <v>28.2</v>
      </c>
      <c r="X32" s="54">
        <v>2.38</v>
      </c>
    </row>
    <row r="33" spans="1:30" s="54" customFormat="1" x14ac:dyDescent="0.25">
      <c r="A33" s="92" t="s">
        <v>7</v>
      </c>
      <c r="B33" s="57" t="s">
        <v>321</v>
      </c>
      <c r="C33" s="92" t="s">
        <v>117</v>
      </c>
      <c r="D33" s="92">
        <v>1</v>
      </c>
      <c r="E33" s="92" t="s">
        <v>99</v>
      </c>
      <c r="F33" s="54" t="s">
        <v>118</v>
      </c>
      <c r="G33" s="90">
        <v>29.5</v>
      </c>
      <c r="H33" s="106">
        <v>800</v>
      </c>
      <c r="I33" s="55"/>
      <c r="J33" s="55"/>
      <c r="K33" s="107" t="s">
        <v>320</v>
      </c>
      <c r="L33" s="108"/>
      <c r="M33" s="108"/>
      <c r="N33" s="54" t="s">
        <v>35</v>
      </c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</row>
    <row r="34" spans="1:30" s="54" customFormat="1" x14ac:dyDescent="0.25">
      <c r="A34" s="92" t="s">
        <v>7</v>
      </c>
      <c r="B34" s="57" t="s">
        <v>318</v>
      </c>
      <c r="C34" s="92" t="s">
        <v>476</v>
      </c>
      <c r="D34" s="92">
        <v>1</v>
      </c>
      <c r="E34" s="92" t="s">
        <v>11</v>
      </c>
      <c r="F34" s="54" t="s">
        <v>118</v>
      </c>
      <c r="G34" s="90">
        <v>28</v>
      </c>
      <c r="H34" s="106">
        <v>441</v>
      </c>
      <c r="I34" s="114"/>
      <c r="J34" s="114"/>
      <c r="K34" s="107" t="s">
        <v>313</v>
      </c>
      <c r="L34" s="108"/>
      <c r="M34" s="108"/>
      <c r="N34" s="54" t="s">
        <v>35</v>
      </c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</row>
    <row r="35" spans="1:30" x14ac:dyDescent="0.25">
      <c r="A35" s="8" t="s">
        <v>7</v>
      </c>
      <c r="B35" s="2" t="s">
        <v>318</v>
      </c>
      <c r="C35" s="8" t="s">
        <v>476</v>
      </c>
      <c r="D35" s="8">
        <v>1</v>
      </c>
      <c r="E35" s="8" t="s">
        <v>11</v>
      </c>
      <c r="F35" s="4" t="s">
        <v>118</v>
      </c>
      <c r="G35" s="10">
        <v>28</v>
      </c>
      <c r="H35" s="9">
        <v>898</v>
      </c>
      <c r="I35" s="11"/>
      <c r="J35" s="11"/>
      <c r="K35" s="7" t="s">
        <v>313</v>
      </c>
      <c r="L35" s="113"/>
      <c r="M35" s="113"/>
      <c r="N35" s="4" t="s">
        <v>35</v>
      </c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</row>
    <row r="36" spans="1:30" x14ac:dyDescent="0.25">
      <c r="A36" s="8" t="s">
        <v>7</v>
      </c>
      <c r="B36" s="2" t="s">
        <v>318</v>
      </c>
      <c r="C36" s="8" t="s">
        <v>476</v>
      </c>
      <c r="D36" s="8">
        <v>1</v>
      </c>
      <c r="E36" s="8" t="s">
        <v>11</v>
      </c>
      <c r="F36" s="4" t="s">
        <v>118</v>
      </c>
      <c r="G36" s="10">
        <v>28</v>
      </c>
      <c r="H36" s="9">
        <v>1356</v>
      </c>
      <c r="I36" s="11"/>
      <c r="J36" s="11"/>
      <c r="K36" s="7" t="s">
        <v>313</v>
      </c>
      <c r="L36" s="113"/>
      <c r="M36" s="113"/>
      <c r="N36" s="4" t="s">
        <v>35</v>
      </c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</row>
    <row r="37" spans="1:30" x14ac:dyDescent="0.25">
      <c r="A37" s="8" t="s">
        <v>7</v>
      </c>
      <c r="B37" s="2" t="s">
        <v>318</v>
      </c>
      <c r="C37" s="8" t="s">
        <v>476</v>
      </c>
      <c r="D37" s="8">
        <v>1</v>
      </c>
      <c r="E37" s="8" t="s">
        <v>11</v>
      </c>
      <c r="F37" s="4" t="s">
        <v>118</v>
      </c>
      <c r="G37" s="10">
        <v>28</v>
      </c>
      <c r="H37" s="9">
        <v>1510</v>
      </c>
      <c r="I37" s="11"/>
      <c r="J37" s="11"/>
      <c r="K37" s="7" t="s">
        <v>313</v>
      </c>
      <c r="L37" s="113"/>
      <c r="M37" s="113"/>
      <c r="N37" s="4" t="s">
        <v>35</v>
      </c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</row>
    <row r="38" spans="1:30" x14ac:dyDescent="0.25">
      <c r="A38" s="8" t="s">
        <v>7</v>
      </c>
      <c r="B38" s="2" t="s">
        <v>318</v>
      </c>
      <c r="C38" s="8" t="s">
        <v>476</v>
      </c>
      <c r="D38" s="8">
        <v>1</v>
      </c>
      <c r="E38" s="8" t="s">
        <v>11</v>
      </c>
      <c r="F38" s="4" t="s">
        <v>118</v>
      </c>
      <c r="G38" s="10">
        <v>28</v>
      </c>
      <c r="H38" s="9">
        <v>1876</v>
      </c>
      <c r="I38" s="11"/>
      <c r="J38" s="11"/>
      <c r="K38" s="7" t="s">
        <v>313</v>
      </c>
      <c r="L38" s="113"/>
      <c r="M38" s="113"/>
      <c r="N38" s="4" t="s">
        <v>35</v>
      </c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</row>
    <row r="39" spans="1:30" s="54" customFormat="1" x14ac:dyDescent="0.25">
      <c r="A39" s="92" t="s">
        <v>7</v>
      </c>
      <c r="B39" s="54" t="s">
        <v>464</v>
      </c>
      <c r="C39" s="92" t="s">
        <v>125</v>
      </c>
      <c r="D39" s="92">
        <v>1</v>
      </c>
      <c r="E39" s="92" t="s">
        <v>49</v>
      </c>
      <c r="F39" s="54" t="s">
        <v>118</v>
      </c>
      <c r="G39" s="90">
        <v>29.3</v>
      </c>
      <c r="H39" s="106">
        <v>356</v>
      </c>
      <c r="K39" s="54" t="s">
        <v>146</v>
      </c>
      <c r="L39" s="54" t="s">
        <v>8</v>
      </c>
      <c r="M39" s="54" t="s">
        <v>8</v>
      </c>
      <c r="N39" s="54" t="s">
        <v>35</v>
      </c>
      <c r="P39" s="54">
        <v>13.1</v>
      </c>
      <c r="Q39" s="54">
        <v>7.9</v>
      </c>
      <c r="R39" s="54">
        <v>10.199999999999999</v>
      </c>
      <c r="S39" s="54">
        <v>53.2</v>
      </c>
      <c r="T39" s="54">
        <v>468</v>
      </c>
      <c r="U39" s="54">
        <v>10.199999999999999</v>
      </c>
      <c r="V39" s="54">
        <v>545</v>
      </c>
      <c r="W39" s="54">
        <v>28.2</v>
      </c>
      <c r="X39" s="54">
        <v>2.38</v>
      </c>
    </row>
    <row r="40" spans="1:30" s="54" customFormat="1" x14ac:dyDescent="0.25">
      <c r="A40" s="92" t="s">
        <v>7</v>
      </c>
      <c r="B40" s="54" t="s">
        <v>416</v>
      </c>
      <c r="C40" s="92" t="s">
        <v>197</v>
      </c>
      <c r="D40" s="92">
        <v>1</v>
      </c>
      <c r="E40" s="92" t="s">
        <v>11</v>
      </c>
      <c r="F40" s="54" t="s">
        <v>118</v>
      </c>
      <c r="G40" s="90">
        <v>25</v>
      </c>
      <c r="H40" s="106">
        <v>401.5</v>
      </c>
      <c r="K40" s="54" t="s">
        <v>196</v>
      </c>
      <c r="L40" s="54" t="s">
        <v>8</v>
      </c>
      <c r="M40" s="54" t="s">
        <v>9</v>
      </c>
      <c r="N40" s="54" t="s">
        <v>35</v>
      </c>
      <c r="Q40" s="54">
        <v>8.15</v>
      </c>
      <c r="R40" s="54">
        <v>10.199999999999999</v>
      </c>
      <c r="S40" s="54">
        <v>53.2</v>
      </c>
      <c r="T40" s="54">
        <v>468</v>
      </c>
      <c r="U40" s="54">
        <v>10.199999999999999</v>
      </c>
      <c r="V40" s="54">
        <v>545</v>
      </c>
      <c r="W40" s="54">
        <v>28.2</v>
      </c>
      <c r="X40" s="54">
        <v>2.38</v>
      </c>
    </row>
    <row r="41" spans="1:30" x14ac:dyDescent="0.25">
      <c r="A41" s="8" t="s">
        <v>7</v>
      </c>
      <c r="B41" s="4" t="s">
        <v>465</v>
      </c>
      <c r="C41" s="8" t="s">
        <v>233</v>
      </c>
      <c r="D41" s="8">
        <v>1</v>
      </c>
      <c r="E41" s="8" t="s">
        <v>11</v>
      </c>
      <c r="F41" s="4" t="s">
        <v>118</v>
      </c>
      <c r="G41" s="10">
        <v>32</v>
      </c>
      <c r="H41" s="9">
        <v>664</v>
      </c>
      <c r="K41" s="4" t="s">
        <v>232</v>
      </c>
      <c r="L41" s="4" t="s">
        <v>8</v>
      </c>
      <c r="M41" s="4" t="s">
        <v>8</v>
      </c>
      <c r="N41" s="4" t="s">
        <v>35</v>
      </c>
      <c r="P41" s="4">
        <v>10</v>
      </c>
      <c r="Q41" s="4">
        <v>7.8</v>
      </c>
      <c r="R41" s="4">
        <f>'Acute SW data for Appendix'!R20*0.9143</f>
        <v>9.3258599999999987</v>
      </c>
      <c r="S41" s="4">
        <f>'Acute SW data for Appendix'!S20*0.9143</f>
        <v>48.64076</v>
      </c>
      <c r="T41" s="4">
        <f>'Acute SW data for Appendix'!T20*0.9143</f>
        <v>427.89240000000001</v>
      </c>
      <c r="U41" s="4">
        <f>'Acute SW data for Appendix'!U20*0.9143</f>
        <v>9.3258599999999987</v>
      </c>
      <c r="V41" s="4">
        <v>500</v>
      </c>
      <c r="W41" s="4">
        <f>'Acute SW data for Appendix'!W20*0.9143</f>
        <v>25.783259999999999</v>
      </c>
      <c r="X41" s="4">
        <f>'Acute SW data for Appendix'!X20*0.9143</f>
        <v>2.176034</v>
      </c>
      <c r="AC41" s="4">
        <v>32</v>
      </c>
    </row>
    <row r="42" spans="1:30" s="54" customFormat="1" x14ac:dyDescent="0.25">
      <c r="A42" s="92" t="s">
        <v>7</v>
      </c>
      <c r="B42" s="54" t="s">
        <v>465</v>
      </c>
      <c r="C42" s="92" t="s">
        <v>233</v>
      </c>
      <c r="D42" s="92">
        <v>1</v>
      </c>
      <c r="E42" s="92" t="s">
        <v>11</v>
      </c>
      <c r="F42" s="54" t="s">
        <v>118</v>
      </c>
      <c r="G42" s="90">
        <v>25</v>
      </c>
      <c r="H42" s="106">
        <v>331</v>
      </c>
      <c r="K42" s="54" t="s">
        <v>232</v>
      </c>
      <c r="L42" s="54" t="s">
        <v>8</v>
      </c>
      <c r="M42" s="54" t="s">
        <v>8</v>
      </c>
      <c r="N42" s="54" t="s">
        <v>35</v>
      </c>
      <c r="P42" s="54">
        <v>10</v>
      </c>
      <c r="Q42" s="54">
        <v>7.8</v>
      </c>
      <c r="R42" s="54">
        <v>7.2848399999999991</v>
      </c>
      <c r="S42" s="54">
        <v>37.995440000000002</v>
      </c>
      <c r="T42" s="54">
        <v>334.24559999999997</v>
      </c>
      <c r="U42" s="54">
        <v>7.2848399999999991</v>
      </c>
      <c r="V42" s="54">
        <v>390</v>
      </c>
      <c r="W42" s="54">
        <v>20.140439999999998</v>
      </c>
      <c r="X42" s="54">
        <v>1.6997959999999999</v>
      </c>
      <c r="AC42" s="54">
        <v>25</v>
      </c>
    </row>
    <row r="43" spans="1:30" s="54" customFormat="1" x14ac:dyDescent="0.25">
      <c r="A43" s="92" t="s">
        <v>7</v>
      </c>
      <c r="B43" s="54" t="s">
        <v>466</v>
      </c>
      <c r="C43" s="92" t="s">
        <v>125</v>
      </c>
      <c r="D43" s="92">
        <v>1</v>
      </c>
      <c r="E43" s="92" t="s">
        <v>11</v>
      </c>
      <c r="F43" s="54" t="s">
        <v>118</v>
      </c>
      <c r="G43" s="90">
        <v>30</v>
      </c>
      <c r="H43" s="106">
        <v>100</v>
      </c>
      <c r="K43" s="54" t="s">
        <v>156</v>
      </c>
      <c r="L43" s="54" t="s">
        <v>9</v>
      </c>
      <c r="M43" s="54" t="s">
        <v>8</v>
      </c>
      <c r="N43" s="54" t="s">
        <v>35</v>
      </c>
      <c r="P43" s="54">
        <v>14</v>
      </c>
      <c r="R43" s="54">
        <v>10.199999999999999</v>
      </c>
      <c r="S43" s="54">
        <v>53.2</v>
      </c>
      <c r="T43" s="54">
        <v>468</v>
      </c>
      <c r="U43" s="54">
        <v>10.199999999999999</v>
      </c>
      <c r="V43" s="54">
        <v>545</v>
      </c>
      <c r="W43" s="54">
        <v>28.2</v>
      </c>
      <c r="X43" s="54">
        <v>2.38</v>
      </c>
    </row>
    <row r="44" spans="1:30" s="29" customFormat="1" x14ac:dyDescent="0.25">
      <c r="A44" s="97" t="s">
        <v>23</v>
      </c>
      <c r="B44" s="28" t="s">
        <v>316</v>
      </c>
      <c r="C44" s="97"/>
      <c r="D44" s="97"/>
      <c r="E44" s="97"/>
      <c r="F44" s="29" t="s">
        <v>118</v>
      </c>
      <c r="G44" s="33" t="s">
        <v>55</v>
      </c>
      <c r="H44" s="100" t="s">
        <v>317</v>
      </c>
      <c r="I44" s="97" t="s">
        <v>9</v>
      </c>
      <c r="J44" s="29" t="s">
        <v>541</v>
      </c>
      <c r="K44" s="98" t="s">
        <v>315</v>
      </c>
      <c r="L44" s="101"/>
      <c r="M44" s="101"/>
      <c r="N44" s="29" t="s">
        <v>35</v>
      </c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</row>
    <row r="45" spans="1:30" s="29" customFormat="1" x14ac:dyDescent="0.25">
      <c r="A45" s="97" t="s">
        <v>23</v>
      </c>
      <c r="B45" s="29" t="s">
        <v>467</v>
      </c>
      <c r="C45" s="97" t="s">
        <v>218</v>
      </c>
      <c r="D45" s="97">
        <v>1</v>
      </c>
      <c r="E45" s="97" t="s">
        <v>489</v>
      </c>
      <c r="F45" s="29" t="s">
        <v>118</v>
      </c>
      <c r="G45" s="33">
        <v>30</v>
      </c>
      <c r="H45" s="100">
        <v>33</v>
      </c>
      <c r="I45" s="97" t="s">
        <v>9</v>
      </c>
      <c r="J45" s="29" t="s">
        <v>575</v>
      </c>
      <c r="K45" s="29" t="s">
        <v>146</v>
      </c>
      <c r="L45" s="29" t="s">
        <v>8</v>
      </c>
      <c r="M45" s="29" t="s">
        <v>8</v>
      </c>
      <c r="N45" s="29" t="s">
        <v>35</v>
      </c>
      <c r="P45" s="29">
        <v>12.75</v>
      </c>
      <c r="Q45" s="29">
        <v>8.0500000000000007</v>
      </c>
      <c r="R45" s="29">
        <v>10.199999999999999</v>
      </c>
      <c r="S45" s="29">
        <v>53.2</v>
      </c>
      <c r="T45" s="29">
        <v>468</v>
      </c>
      <c r="U45" s="29">
        <v>10.199999999999999</v>
      </c>
      <c r="V45" s="29">
        <v>545</v>
      </c>
      <c r="W45" s="29">
        <v>28.2</v>
      </c>
      <c r="X45" s="29">
        <v>2.38</v>
      </c>
    </row>
    <row r="46" spans="1:30" s="29" customFormat="1" x14ac:dyDescent="0.25">
      <c r="A46" s="97" t="s">
        <v>23</v>
      </c>
      <c r="B46" s="29" t="s">
        <v>467</v>
      </c>
      <c r="C46" s="97" t="s">
        <v>147</v>
      </c>
      <c r="D46" s="97">
        <v>1</v>
      </c>
      <c r="E46" s="97" t="s">
        <v>484</v>
      </c>
      <c r="F46" s="29" t="s">
        <v>118</v>
      </c>
      <c r="G46" s="33">
        <v>30</v>
      </c>
      <c r="H46" s="100">
        <v>54</v>
      </c>
      <c r="I46" s="97" t="s">
        <v>9</v>
      </c>
      <c r="J46" s="29" t="s">
        <v>543</v>
      </c>
      <c r="K46" s="29" t="s">
        <v>146</v>
      </c>
      <c r="L46" s="29" t="s">
        <v>8</v>
      </c>
      <c r="M46" s="29" t="s">
        <v>8</v>
      </c>
      <c r="N46" s="29" t="s">
        <v>35</v>
      </c>
      <c r="P46" s="29" t="s">
        <v>150</v>
      </c>
      <c r="R46" s="29">
        <v>10.199999999999999</v>
      </c>
      <c r="S46" s="29">
        <v>53.2</v>
      </c>
      <c r="T46" s="29">
        <v>468</v>
      </c>
      <c r="U46" s="29">
        <v>10.199999999999999</v>
      </c>
      <c r="V46" s="29">
        <v>545</v>
      </c>
      <c r="W46" s="29">
        <v>28.2</v>
      </c>
      <c r="X46" s="29">
        <v>2.38</v>
      </c>
    </row>
    <row r="47" spans="1:30" s="29" customFormat="1" x14ac:dyDescent="0.25">
      <c r="A47" s="97" t="s">
        <v>23</v>
      </c>
      <c r="B47" s="29" t="s">
        <v>479</v>
      </c>
      <c r="C47" s="97" t="s">
        <v>226</v>
      </c>
      <c r="D47" s="97">
        <v>2</v>
      </c>
      <c r="E47" s="97" t="s">
        <v>48</v>
      </c>
      <c r="F47" s="29" t="s">
        <v>118</v>
      </c>
      <c r="G47" s="33">
        <v>24</v>
      </c>
      <c r="H47" s="100">
        <v>32.4</v>
      </c>
      <c r="I47" s="97" t="s">
        <v>9</v>
      </c>
      <c r="J47" s="29" t="s">
        <v>574</v>
      </c>
      <c r="K47" s="29" t="s">
        <v>224</v>
      </c>
      <c r="L47" s="29" t="s">
        <v>8</v>
      </c>
      <c r="M47" s="29" t="s">
        <v>8</v>
      </c>
      <c r="N47" s="29" t="s">
        <v>35</v>
      </c>
      <c r="P47" s="29">
        <v>25</v>
      </c>
      <c r="Q47" s="29" t="s">
        <v>227</v>
      </c>
      <c r="R47" s="29">
        <v>6.9941399999999989</v>
      </c>
      <c r="S47" s="29">
        <v>36.479239999999997</v>
      </c>
      <c r="T47" s="29">
        <v>320.9076</v>
      </c>
      <c r="U47" s="29">
        <v>6.9941399999999989</v>
      </c>
      <c r="V47" s="29">
        <v>373.70650000000001</v>
      </c>
      <c r="W47" s="29">
        <v>19.336739999999999</v>
      </c>
      <c r="X47" s="29">
        <v>1.6319659999999998</v>
      </c>
      <c r="AC47" s="29">
        <v>24</v>
      </c>
    </row>
    <row r="48" spans="1:30" s="29" customFormat="1" x14ac:dyDescent="0.25">
      <c r="A48" s="97" t="s">
        <v>23</v>
      </c>
      <c r="B48" s="29" t="s">
        <v>479</v>
      </c>
      <c r="C48" s="97" t="s">
        <v>226</v>
      </c>
      <c r="D48" s="97"/>
      <c r="E48" s="97" t="s">
        <v>231</v>
      </c>
      <c r="F48" s="29" t="s">
        <v>118</v>
      </c>
      <c r="G48" s="33" t="s">
        <v>225</v>
      </c>
      <c r="H48" s="100">
        <v>46.2</v>
      </c>
      <c r="I48" s="97" t="s">
        <v>9</v>
      </c>
      <c r="J48" s="29" t="s">
        <v>543</v>
      </c>
      <c r="K48" s="29" t="s">
        <v>224</v>
      </c>
      <c r="L48" s="29" t="s">
        <v>8</v>
      </c>
      <c r="M48" s="29" t="s">
        <v>8</v>
      </c>
      <c r="N48" s="29" t="s">
        <v>35</v>
      </c>
      <c r="P48" s="29">
        <v>25</v>
      </c>
      <c r="Q48" s="29" t="s">
        <v>227</v>
      </c>
      <c r="R48" s="29">
        <v>6.9941399999999989</v>
      </c>
      <c r="S48" s="29">
        <v>36.479239999999997</v>
      </c>
      <c r="T48" s="29">
        <v>320.9076</v>
      </c>
      <c r="U48" s="29">
        <v>6.9941399999999989</v>
      </c>
      <c r="V48" s="29">
        <v>373.70650000000001</v>
      </c>
      <c r="W48" s="29">
        <v>19.336739999999999</v>
      </c>
      <c r="X48" s="29">
        <v>1.6319659999999998</v>
      </c>
      <c r="AC48" s="29">
        <v>24</v>
      </c>
    </row>
    <row r="49" spans="1:29" s="29" customFormat="1" x14ac:dyDescent="0.25">
      <c r="A49" s="97" t="s">
        <v>23</v>
      </c>
      <c r="B49" s="29" t="s">
        <v>481</v>
      </c>
      <c r="C49" s="97" t="s">
        <v>120</v>
      </c>
      <c r="D49" s="97">
        <v>1</v>
      </c>
      <c r="E49" s="97" t="s">
        <v>483</v>
      </c>
      <c r="F49" s="29" t="s">
        <v>118</v>
      </c>
      <c r="G49" s="33">
        <v>30</v>
      </c>
      <c r="H49" s="100">
        <v>33.1</v>
      </c>
      <c r="I49" s="97" t="s">
        <v>9</v>
      </c>
      <c r="J49" s="29" t="s">
        <v>575</v>
      </c>
      <c r="K49" s="29" t="s">
        <v>146</v>
      </c>
      <c r="L49" s="29" t="s">
        <v>8</v>
      </c>
      <c r="M49" s="29" t="s">
        <v>8</v>
      </c>
      <c r="N49" s="29" t="s">
        <v>35</v>
      </c>
      <c r="P49" s="29">
        <v>8.5</v>
      </c>
      <c r="Q49" s="29">
        <v>8.1</v>
      </c>
      <c r="R49" s="29">
        <v>10.199999999999999</v>
      </c>
      <c r="S49" s="29">
        <v>53.2</v>
      </c>
      <c r="T49" s="29">
        <v>468</v>
      </c>
      <c r="U49" s="29">
        <v>10.199999999999999</v>
      </c>
      <c r="V49" s="29">
        <v>545</v>
      </c>
      <c r="W49" s="29">
        <v>28.2</v>
      </c>
      <c r="X49" s="29">
        <v>2.38</v>
      </c>
    </row>
    <row r="50" spans="1:29" s="29" customFormat="1" x14ac:dyDescent="0.25">
      <c r="A50" s="97" t="s">
        <v>23</v>
      </c>
      <c r="B50" s="29" t="s">
        <v>540</v>
      </c>
      <c r="C50" s="97" t="s">
        <v>120</v>
      </c>
      <c r="D50" s="97">
        <v>1</v>
      </c>
      <c r="E50" s="97" t="s">
        <v>103</v>
      </c>
      <c r="F50" s="29" t="s">
        <v>118</v>
      </c>
      <c r="G50" s="33" t="s">
        <v>55</v>
      </c>
      <c r="H50" s="100" t="s">
        <v>100</v>
      </c>
      <c r="I50" s="97" t="s">
        <v>9</v>
      </c>
      <c r="J50" s="29" t="s">
        <v>541</v>
      </c>
      <c r="K50" s="29" t="s">
        <v>146</v>
      </c>
      <c r="L50" s="29" t="s">
        <v>8</v>
      </c>
      <c r="M50" s="29" t="s">
        <v>8</v>
      </c>
      <c r="N50" s="29" t="s">
        <v>35</v>
      </c>
      <c r="P50" s="29">
        <v>8.6</v>
      </c>
      <c r="Q50" s="29">
        <v>8.1</v>
      </c>
      <c r="R50" s="29">
        <v>10.199999999999999</v>
      </c>
      <c r="S50" s="29">
        <v>53.2</v>
      </c>
      <c r="T50" s="29">
        <v>468</v>
      </c>
      <c r="U50" s="29">
        <v>10.199999999999999</v>
      </c>
      <c r="V50" s="29">
        <v>545</v>
      </c>
      <c r="W50" s="29">
        <v>28.2</v>
      </c>
      <c r="X50" s="29">
        <v>2.38</v>
      </c>
    </row>
    <row r="51" spans="1:29" s="29" customFormat="1" x14ac:dyDescent="0.25">
      <c r="A51" s="97" t="s">
        <v>23</v>
      </c>
      <c r="B51" s="29" t="s">
        <v>539</v>
      </c>
      <c r="C51" s="97" t="s">
        <v>120</v>
      </c>
      <c r="D51" s="97">
        <v>1</v>
      </c>
      <c r="E51" s="97" t="s">
        <v>103</v>
      </c>
      <c r="F51" s="29" t="s">
        <v>118</v>
      </c>
      <c r="G51" s="33" t="s">
        <v>149</v>
      </c>
      <c r="H51" s="100" t="s">
        <v>101</v>
      </c>
      <c r="I51" s="97" t="s">
        <v>9</v>
      </c>
      <c r="J51" s="29" t="s">
        <v>541</v>
      </c>
      <c r="K51" s="29" t="s">
        <v>146</v>
      </c>
      <c r="L51" s="29" t="s">
        <v>8</v>
      </c>
      <c r="M51" s="29" t="s">
        <v>8</v>
      </c>
      <c r="N51" s="29" t="s">
        <v>35</v>
      </c>
      <c r="P51" s="29">
        <v>8.3000000000000007</v>
      </c>
      <c r="Q51" s="29">
        <v>7.9</v>
      </c>
      <c r="R51" s="29">
        <v>10.199999999999999</v>
      </c>
      <c r="S51" s="29">
        <v>53.2</v>
      </c>
      <c r="T51" s="29">
        <v>468</v>
      </c>
      <c r="U51" s="29">
        <v>10.199999999999999</v>
      </c>
      <c r="V51" s="29">
        <v>545</v>
      </c>
      <c r="W51" s="29">
        <v>28.2</v>
      </c>
      <c r="X51" s="29">
        <v>2.38</v>
      </c>
    </row>
    <row r="52" spans="1:29" s="29" customFormat="1" x14ac:dyDescent="0.25">
      <c r="A52" s="97" t="s">
        <v>23</v>
      </c>
      <c r="B52" s="29" t="s">
        <v>470</v>
      </c>
      <c r="C52" s="97" t="s">
        <v>226</v>
      </c>
      <c r="D52" s="97">
        <v>2</v>
      </c>
      <c r="E52" s="97" t="s">
        <v>47</v>
      </c>
      <c r="F52" s="29" t="s">
        <v>118</v>
      </c>
      <c r="G52" s="33">
        <v>24</v>
      </c>
      <c r="H52" s="100">
        <v>25</v>
      </c>
      <c r="I52" s="97" t="s">
        <v>9</v>
      </c>
      <c r="J52" s="29" t="s">
        <v>574</v>
      </c>
      <c r="K52" s="29" t="s">
        <v>224</v>
      </c>
      <c r="L52" s="29" t="s">
        <v>8</v>
      </c>
      <c r="M52" s="29" t="s">
        <v>8</v>
      </c>
      <c r="N52" s="29" t="s">
        <v>35</v>
      </c>
      <c r="P52" s="29">
        <v>25</v>
      </c>
      <c r="Q52" s="29" t="s">
        <v>227</v>
      </c>
      <c r="R52" s="29">
        <v>6.9941399999999989</v>
      </c>
      <c r="S52" s="29">
        <v>36.479239999999997</v>
      </c>
      <c r="T52" s="29">
        <v>320.9076</v>
      </c>
      <c r="U52" s="29">
        <v>6.9941399999999989</v>
      </c>
      <c r="V52" s="29">
        <v>373.70650000000001</v>
      </c>
      <c r="W52" s="29">
        <v>19.336739999999999</v>
      </c>
      <c r="X52" s="29">
        <v>1.6319659999999998</v>
      </c>
      <c r="AC52" s="29">
        <v>24</v>
      </c>
    </row>
    <row r="53" spans="1:29" s="29" customFormat="1" x14ac:dyDescent="0.25">
      <c r="A53" s="97" t="s">
        <v>23</v>
      </c>
      <c r="B53" s="29" t="s">
        <v>470</v>
      </c>
      <c r="C53" s="97" t="s">
        <v>226</v>
      </c>
      <c r="D53" s="97"/>
      <c r="E53" s="97" t="s">
        <v>230</v>
      </c>
      <c r="F53" s="29" t="s">
        <v>118</v>
      </c>
      <c r="G53" s="33" t="s">
        <v>225</v>
      </c>
      <c r="H53" s="100">
        <v>35.700000000000003</v>
      </c>
      <c r="I53" s="97" t="s">
        <v>9</v>
      </c>
      <c r="J53" s="29" t="s">
        <v>543</v>
      </c>
      <c r="K53" s="29" t="s">
        <v>224</v>
      </c>
      <c r="L53" s="29" t="s">
        <v>8</v>
      </c>
      <c r="M53" s="29" t="s">
        <v>8</v>
      </c>
      <c r="N53" s="29" t="s">
        <v>35</v>
      </c>
      <c r="P53" s="29">
        <v>25</v>
      </c>
      <c r="Q53" s="29" t="s">
        <v>227</v>
      </c>
      <c r="R53" s="29">
        <v>6.9941399999999989</v>
      </c>
      <c r="S53" s="29">
        <v>36.479239999999997</v>
      </c>
      <c r="T53" s="29">
        <v>320.9076</v>
      </c>
      <c r="U53" s="29">
        <v>6.9941399999999989</v>
      </c>
      <c r="V53" s="29">
        <v>373.70650000000001</v>
      </c>
      <c r="W53" s="29">
        <v>19.336739999999999</v>
      </c>
      <c r="X53" s="29">
        <v>1.6319659999999998</v>
      </c>
      <c r="AC53" s="29">
        <v>24</v>
      </c>
    </row>
    <row r="54" spans="1:29" s="29" customFormat="1" x14ac:dyDescent="0.25">
      <c r="A54" s="97" t="s">
        <v>23</v>
      </c>
      <c r="B54" s="29" t="s">
        <v>314</v>
      </c>
      <c r="C54" s="97" t="s">
        <v>214</v>
      </c>
      <c r="D54" s="97">
        <v>1</v>
      </c>
      <c r="E54" s="97" t="s">
        <v>480</v>
      </c>
      <c r="F54" s="29" t="s">
        <v>118</v>
      </c>
      <c r="G54" s="33">
        <v>20</v>
      </c>
      <c r="H54" s="100">
        <v>260</v>
      </c>
      <c r="I54" s="97" t="s">
        <v>9</v>
      </c>
      <c r="J54" s="29" t="s">
        <v>544</v>
      </c>
      <c r="K54" s="29" t="s">
        <v>212</v>
      </c>
      <c r="L54" s="29" t="s">
        <v>9</v>
      </c>
      <c r="M54" s="29" t="s">
        <v>9</v>
      </c>
      <c r="N54" s="29" t="s">
        <v>35</v>
      </c>
      <c r="P54" s="29">
        <v>27</v>
      </c>
      <c r="Q54" s="29" t="s">
        <v>215</v>
      </c>
      <c r="R54" s="29" t="e">
        <f t="shared" ref="R54:X54" si="0">R8</f>
        <v>#REF!</v>
      </c>
      <c r="S54" s="29" t="e">
        <f t="shared" si="0"/>
        <v>#REF!</v>
      </c>
      <c r="T54" s="29" t="e">
        <f t="shared" si="0"/>
        <v>#REF!</v>
      </c>
      <c r="U54" s="29" t="e">
        <f t="shared" si="0"/>
        <v>#REF!</v>
      </c>
      <c r="V54" s="29" t="e">
        <f t="shared" si="0"/>
        <v>#REF!</v>
      </c>
      <c r="W54" s="29" t="e">
        <f t="shared" si="0"/>
        <v>#REF!</v>
      </c>
      <c r="X54" s="29" t="e">
        <f t="shared" si="0"/>
        <v>#REF!</v>
      </c>
      <c r="AC54" s="29" t="s">
        <v>213</v>
      </c>
    </row>
    <row r="55" spans="1:29" s="29" customFormat="1" x14ac:dyDescent="0.25">
      <c r="A55" s="97" t="s">
        <v>23</v>
      </c>
      <c r="B55" s="29" t="s">
        <v>538</v>
      </c>
      <c r="C55" s="97" t="s">
        <v>125</v>
      </c>
      <c r="D55" s="97">
        <v>1</v>
      </c>
      <c r="E55" s="97" t="s">
        <v>49</v>
      </c>
      <c r="F55" s="29" t="s">
        <v>118</v>
      </c>
      <c r="G55" s="33" t="s">
        <v>148</v>
      </c>
      <c r="H55" s="100" t="s">
        <v>102</v>
      </c>
      <c r="I55" s="97" t="s">
        <v>9</v>
      </c>
      <c r="J55" s="29" t="s">
        <v>541</v>
      </c>
      <c r="K55" s="29" t="s">
        <v>146</v>
      </c>
      <c r="L55" s="29" t="s">
        <v>8</v>
      </c>
      <c r="M55" s="29" t="s">
        <v>8</v>
      </c>
      <c r="N55" s="29" t="s">
        <v>35</v>
      </c>
      <c r="P55" s="29">
        <v>13.9</v>
      </c>
      <c r="Q55" s="29">
        <v>7.9</v>
      </c>
      <c r="R55" s="29">
        <v>10.199999999999999</v>
      </c>
      <c r="S55" s="29">
        <v>53.2</v>
      </c>
      <c r="T55" s="29">
        <v>468</v>
      </c>
      <c r="U55" s="29">
        <v>10.199999999999999</v>
      </c>
      <c r="V55" s="29">
        <v>545</v>
      </c>
      <c r="W55" s="29">
        <v>28.2</v>
      </c>
      <c r="X55" s="29">
        <v>2.38</v>
      </c>
    </row>
    <row r="56" spans="1:29" s="29" customFormat="1" x14ac:dyDescent="0.25">
      <c r="A56" s="97" t="s">
        <v>23</v>
      </c>
      <c r="B56" s="29" t="s">
        <v>312</v>
      </c>
      <c r="C56" s="97" t="s">
        <v>309</v>
      </c>
      <c r="D56" s="97">
        <v>1</v>
      </c>
      <c r="E56" s="97" t="s">
        <v>24</v>
      </c>
      <c r="F56" s="29" t="s">
        <v>118</v>
      </c>
      <c r="G56" s="33">
        <v>5</v>
      </c>
      <c r="H56" s="100">
        <v>11.6</v>
      </c>
      <c r="I56" s="97" t="s">
        <v>9</v>
      </c>
      <c r="J56" s="29" t="s">
        <v>578</v>
      </c>
      <c r="K56" s="29" t="s">
        <v>308</v>
      </c>
      <c r="M56" s="29" t="s">
        <v>9</v>
      </c>
      <c r="N56" s="29" t="s">
        <v>35</v>
      </c>
    </row>
    <row r="57" spans="1:29" s="29" customFormat="1" x14ac:dyDescent="0.25">
      <c r="A57" s="97" t="s">
        <v>23</v>
      </c>
      <c r="B57" s="29" t="s">
        <v>312</v>
      </c>
      <c r="C57" s="97" t="s">
        <v>309</v>
      </c>
      <c r="D57" s="97">
        <v>1</v>
      </c>
      <c r="E57" s="97" t="s">
        <v>24</v>
      </c>
      <c r="F57" s="29" t="s">
        <v>118</v>
      </c>
      <c r="G57" s="33" t="s">
        <v>55</v>
      </c>
      <c r="H57" s="100">
        <v>154.6</v>
      </c>
      <c r="I57" s="97" t="s">
        <v>9</v>
      </c>
      <c r="J57" s="29" t="s">
        <v>543</v>
      </c>
      <c r="K57" s="29" t="s">
        <v>308</v>
      </c>
      <c r="M57" s="29" t="s">
        <v>9</v>
      </c>
      <c r="N57" s="29" t="s">
        <v>35</v>
      </c>
    </row>
    <row r="58" spans="1:29" s="29" customFormat="1" x14ac:dyDescent="0.25">
      <c r="A58" s="97" t="s">
        <v>23</v>
      </c>
      <c r="B58" s="29" t="s">
        <v>312</v>
      </c>
      <c r="C58" s="97" t="s">
        <v>309</v>
      </c>
      <c r="D58" s="97">
        <v>1</v>
      </c>
      <c r="E58" s="97" t="s">
        <v>24</v>
      </c>
      <c r="F58" s="29" t="s">
        <v>118</v>
      </c>
      <c r="G58" s="33" t="s">
        <v>310</v>
      </c>
      <c r="H58" s="100">
        <v>79.2</v>
      </c>
      <c r="I58" s="97" t="s">
        <v>9</v>
      </c>
      <c r="J58" s="29" t="s">
        <v>543</v>
      </c>
      <c r="K58" s="29" t="s">
        <v>308</v>
      </c>
      <c r="M58" s="29" t="s">
        <v>9</v>
      </c>
      <c r="N58" s="29" t="s">
        <v>35</v>
      </c>
    </row>
    <row r="59" spans="1:29" s="29" customFormat="1" x14ac:dyDescent="0.25">
      <c r="A59" s="97" t="s">
        <v>23</v>
      </c>
      <c r="B59" s="29" t="s">
        <v>312</v>
      </c>
      <c r="C59" s="97" t="s">
        <v>309</v>
      </c>
      <c r="D59" s="97">
        <v>1</v>
      </c>
      <c r="E59" s="97" t="s">
        <v>24</v>
      </c>
      <c r="F59" s="29" t="s">
        <v>118</v>
      </c>
      <c r="G59" s="33" t="s">
        <v>311</v>
      </c>
      <c r="H59" s="100">
        <v>7.1</v>
      </c>
      <c r="I59" s="97" t="s">
        <v>9</v>
      </c>
      <c r="J59" s="29" t="s">
        <v>543</v>
      </c>
      <c r="K59" s="29" t="s">
        <v>308</v>
      </c>
      <c r="M59" s="29" t="s">
        <v>9</v>
      </c>
      <c r="N59" s="29" t="s">
        <v>35</v>
      </c>
    </row>
    <row r="60" spans="1:29" s="29" customFormat="1" x14ac:dyDescent="0.25">
      <c r="A60" s="97" t="s">
        <v>23</v>
      </c>
      <c r="B60" s="29" t="s">
        <v>473</v>
      </c>
      <c r="C60" s="97" t="s">
        <v>488</v>
      </c>
      <c r="D60" s="97">
        <v>1</v>
      </c>
      <c r="E60" s="97" t="s">
        <v>484</v>
      </c>
      <c r="F60" s="29" t="s">
        <v>118</v>
      </c>
      <c r="G60" s="33">
        <v>30</v>
      </c>
      <c r="H60" s="100">
        <v>86</v>
      </c>
      <c r="I60" s="97" t="s">
        <v>9</v>
      </c>
      <c r="J60" s="29" t="s">
        <v>543</v>
      </c>
      <c r="K60" s="29" t="s">
        <v>146</v>
      </c>
      <c r="L60" s="29" t="s">
        <v>8</v>
      </c>
      <c r="M60" s="29" t="s">
        <v>8</v>
      </c>
      <c r="N60" s="29" t="s">
        <v>35</v>
      </c>
      <c r="P60" s="29" t="s">
        <v>150</v>
      </c>
      <c r="R60" s="29">
        <v>10.199999999999999</v>
      </c>
      <c r="S60" s="29">
        <v>53.2</v>
      </c>
      <c r="T60" s="29">
        <v>468</v>
      </c>
      <c r="U60" s="29">
        <v>10.199999999999999</v>
      </c>
      <c r="V60" s="29">
        <v>545</v>
      </c>
      <c r="W60" s="29">
        <v>28.2</v>
      </c>
      <c r="X60" s="29">
        <v>2.38</v>
      </c>
    </row>
    <row r="61" spans="1:29" s="29" customFormat="1" x14ac:dyDescent="0.25">
      <c r="A61" s="97" t="s">
        <v>23</v>
      </c>
      <c r="B61" s="29" t="s">
        <v>473</v>
      </c>
      <c r="C61" s="97" t="s">
        <v>218</v>
      </c>
      <c r="D61" s="97">
        <v>1</v>
      </c>
      <c r="E61" s="97" t="s">
        <v>485</v>
      </c>
      <c r="F61" s="29" t="s">
        <v>118</v>
      </c>
      <c r="G61" s="33">
        <v>30</v>
      </c>
      <c r="H61" s="100">
        <v>24</v>
      </c>
      <c r="I61" s="97" t="s">
        <v>9</v>
      </c>
      <c r="J61" s="29" t="s">
        <v>574</v>
      </c>
      <c r="K61" s="29" t="s">
        <v>146</v>
      </c>
      <c r="L61" s="29" t="s">
        <v>8</v>
      </c>
      <c r="M61" s="29" t="s">
        <v>8</v>
      </c>
      <c r="N61" s="29" t="s">
        <v>35</v>
      </c>
      <c r="P61" s="29">
        <v>8.3000000000000007</v>
      </c>
      <c r="Q61" s="29">
        <v>7.95</v>
      </c>
      <c r="R61" s="29">
        <v>10.199999999999999</v>
      </c>
      <c r="S61" s="29">
        <v>53.2</v>
      </c>
      <c r="T61" s="29">
        <v>468</v>
      </c>
      <c r="U61" s="29">
        <v>10.199999999999999</v>
      </c>
      <c r="V61" s="29">
        <v>545</v>
      </c>
      <c r="W61" s="29">
        <v>28.2</v>
      </c>
      <c r="X61" s="29">
        <v>2.38</v>
      </c>
    </row>
    <row r="62" spans="1:29" s="29" customFormat="1" x14ac:dyDescent="0.25">
      <c r="A62" s="97" t="s">
        <v>23</v>
      </c>
      <c r="B62" s="29" t="s">
        <v>471</v>
      </c>
      <c r="C62" s="97" t="s">
        <v>488</v>
      </c>
      <c r="D62" s="97">
        <v>1</v>
      </c>
      <c r="E62" s="97" t="s">
        <v>486</v>
      </c>
      <c r="F62" s="29" t="s">
        <v>118</v>
      </c>
      <c r="G62" s="33">
        <v>30</v>
      </c>
      <c r="H62" s="100">
        <v>115</v>
      </c>
      <c r="I62" s="97" t="s">
        <v>9</v>
      </c>
      <c r="J62" s="29" t="s">
        <v>543</v>
      </c>
      <c r="K62" s="29" t="s">
        <v>146</v>
      </c>
      <c r="L62" s="29" t="s">
        <v>8</v>
      </c>
      <c r="M62" s="29" t="s">
        <v>8</v>
      </c>
      <c r="N62" s="29" t="s">
        <v>35</v>
      </c>
      <c r="P62" s="29" t="s">
        <v>150</v>
      </c>
      <c r="R62" s="29">
        <v>10.199999999999999</v>
      </c>
      <c r="S62" s="29">
        <v>53.2</v>
      </c>
      <c r="T62" s="29">
        <v>468</v>
      </c>
      <c r="U62" s="29">
        <v>10.199999999999999</v>
      </c>
      <c r="V62" s="29">
        <v>545</v>
      </c>
      <c r="W62" s="29">
        <v>28.2</v>
      </c>
      <c r="X62" s="29">
        <v>2.38</v>
      </c>
    </row>
    <row r="63" spans="1:29" s="29" customFormat="1" x14ac:dyDescent="0.25">
      <c r="A63" s="97" t="s">
        <v>23</v>
      </c>
      <c r="B63" s="29" t="s">
        <v>471</v>
      </c>
      <c r="C63" s="97" t="s">
        <v>218</v>
      </c>
      <c r="D63" s="97">
        <v>1</v>
      </c>
      <c r="E63" s="97" t="s">
        <v>487</v>
      </c>
      <c r="F63" s="29" t="s">
        <v>118</v>
      </c>
      <c r="G63" s="33">
        <v>30</v>
      </c>
      <c r="H63" s="100">
        <v>15</v>
      </c>
      <c r="I63" s="97" t="s">
        <v>9</v>
      </c>
      <c r="J63" s="29" t="s">
        <v>574</v>
      </c>
      <c r="K63" s="29" t="s">
        <v>146</v>
      </c>
      <c r="L63" s="29" t="s">
        <v>8</v>
      </c>
      <c r="M63" s="29" t="s">
        <v>8</v>
      </c>
      <c r="N63" s="29" t="s">
        <v>35</v>
      </c>
      <c r="P63" s="29">
        <v>8.3000000000000007</v>
      </c>
      <c r="Q63" s="29">
        <v>7.95</v>
      </c>
      <c r="R63" s="29">
        <v>10.199999999999999</v>
      </c>
      <c r="S63" s="29">
        <v>53.2</v>
      </c>
      <c r="T63" s="29">
        <v>468</v>
      </c>
      <c r="U63" s="29">
        <v>10.199999999999999</v>
      </c>
      <c r="V63" s="29">
        <v>545</v>
      </c>
      <c r="W63" s="29">
        <v>28.2</v>
      </c>
      <c r="X63" s="29">
        <v>2.38</v>
      </c>
    </row>
    <row r="64" spans="1:29" s="29" customFormat="1" x14ac:dyDescent="0.25">
      <c r="A64" s="97" t="s">
        <v>23</v>
      </c>
      <c r="B64" s="29" t="s">
        <v>472</v>
      </c>
      <c r="C64" s="97" t="s">
        <v>488</v>
      </c>
      <c r="D64" s="97">
        <v>1</v>
      </c>
      <c r="E64" s="97" t="s">
        <v>486</v>
      </c>
      <c r="F64" s="29" t="s">
        <v>118</v>
      </c>
      <c r="G64" s="33">
        <v>30</v>
      </c>
      <c r="H64" s="100">
        <v>112</v>
      </c>
      <c r="I64" s="97" t="s">
        <v>9</v>
      </c>
      <c r="J64" s="29" t="s">
        <v>575</v>
      </c>
      <c r="K64" s="29" t="s">
        <v>146</v>
      </c>
      <c r="L64" s="29" t="s">
        <v>8</v>
      </c>
      <c r="M64" s="29" t="s">
        <v>8</v>
      </c>
      <c r="N64" s="29" t="s">
        <v>35</v>
      </c>
      <c r="P64" s="29" t="s">
        <v>150</v>
      </c>
      <c r="R64" s="29">
        <v>10.199999999999999</v>
      </c>
      <c r="S64" s="29">
        <v>53.2</v>
      </c>
      <c r="T64" s="29">
        <v>468</v>
      </c>
      <c r="U64" s="29">
        <v>10.199999999999999</v>
      </c>
      <c r="V64" s="29">
        <v>545</v>
      </c>
      <c r="W64" s="29">
        <v>28.2</v>
      </c>
      <c r="X64" s="29">
        <v>2.38</v>
      </c>
    </row>
    <row r="65" spans="1:29" s="29" customFormat="1" x14ac:dyDescent="0.25">
      <c r="A65" s="97" t="s">
        <v>7</v>
      </c>
      <c r="B65" s="29" t="s">
        <v>465</v>
      </c>
      <c r="C65" s="97" t="s">
        <v>545</v>
      </c>
      <c r="D65" s="97">
        <v>1</v>
      </c>
      <c r="E65" s="97" t="s">
        <v>12</v>
      </c>
      <c r="F65" s="29" t="s">
        <v>118</v>
      </c>
      <c r="G65" s="33" t="s">
        <v>44</v>
      </c>
      <c r="H65" s="100">
        <v>472</v>
      </c>
      <c r="I65" s="97" t="s">
        <v>9</v>
      </c>
      <c r="J65" s="29" t="s">
        <v>543</v>
      </c>
      <c r="K65" s="29" t="s">
        <v>232</v>
      </c>
      <c r="L65" s="29" t="s">
        <v>8</v>
      </c>
      <c r="M65" s="29" t="s">
        <v>8</v>
      </c>
      <c r="N65" s="29" t="s">
        <v>35</v>
      </c>
      <c r="P65" s="29">
        <v>10</v>
      </c>
      <c r="Q65" s="29">
        <v>7.8</v>
      </c>
      <c r="R65" s="29">
        <v>9.3258599999999987</v>
      </c>
      <c r="S65" s="29">
        <v>48.64076</v>
      </c>
      <c r="T65" s="29">
        <v>427.89240000000001</v>
      </c>
      <c r="U65" s="29">
        <v>9.3258599999999987</v>
      </c>
      <c r="V65" s="29">
        <v>500</v>
      </c>
      <c r="W65" s="29">
        <v>25.783259999999999</v>
      </c>
      <c r="X65" s="29">
        <v>2.176034</v>
      </c>
      <c r="AC65" s="29">
        <v>32</v>
      </c>
    </row>
    <row r="66" spans="1:29" s="29" customFormat="1" x14ac:dyDescent="0.25">
      <c r="A66" s="97" t="s">
        <v>7</v>
      </c>
      <c r="B66" s="29" t="s">
        <v>465</v>
      </c>
      <c r="C66" s="97" t="s">
        <v>545</v>
      </c>
      <c r="D66" s="97">
        <v>1</v>
      </c>
      <c r="E66" s="97" t="s">
        <v>12</v>
      </c>
      <c r="F66" s="29" t="s">
        <v>118</v>
      </c>
      <c r="G66" s="33" t="s">
        <v>43</v>
      </c>
      <c r="H66" s="100">
        <v>119</v>
      </c>
      <c r="I66" s="97" t="s">
        <v>9</v>
      </c>
      <c r="J66" s="29" t="s">
        <v>543</v>
      </c>
      <c r="K66" s="29" t="s">
        <v>232</v>
      </c>
      <c r="L66" s="29" t="s">
        <v>8</v>
      </c>
      <c r="M66" s="29" t="s">
        <v>8</v>
      </c>
      <c r="N66" s="29" t="s">
        <v>35</v>
      </c>
      <c r="P66" s="29">
        <v>10</v>
      </c>
      <c r="Q66" s="29">
        <v>7.8</v>
      </c>
      <c r="R66" s="29">
        <v>7.2848399999999991</v>
      </c>
      <c r="S66" s="29">
        <v>37.995440000000002</v>
      </c>
      <c r="T66" s="29">
        <v>334.24559999999997</v>
      </c>
      <c r="U66" s="29">
        <v>7.2848399999999991</v>
      </c>
      <c r="V66" s="29">
        <v>390</v>
      </c>
      <c r="W66" s="29">
        <v>20.140439999999998</v>
      </c>
      <c r="X66" s="29">
        <v>1.6997959999999999</v>
      </c>
      <c r="AC66" s="29">
        <v>25</v>
      </c>
    </row>
    <row r="67" spans="1:29" s="29" customFormat="1" x14ac:dyDescent="0.25">
      <c r="A67" s="97" t="s">
        <v>7</v>
      </c>
      <c r="B67" s="28" t="s">
        <v>318</v>
      </c>
      <c r="C67" s="97" t="s">
        <v>545</v>
      </c>
      <c r="D67" s="97">
        <v>2</v>
      </c>
      <c r="E67" s="97" t="s">
        <v>33</v>
      </c>
      <c r="F67" s="29" t="s">
        <v>144</v>
      </c>
      <c r="G67" s="33" t="s">
        <v>145</v>
      </c>
      <c r="H67" s="100" t="s">
        <v>105</v>
      </c>
      <c r="I67" s="97" t="s">
        <v>9</v>
      </c>
      <c r="J67" s="29" t="s">
        <v>541</v>
      </c>
      <c r="K67" s="29" t="s">
        <v>136</v>
      </c>
      <c r="L67" s="29" t="s">
        <v>8</v>
      </c>
      <c r="M67" s="29" t="s">
        <v>8</v>
      </c>
      <c r="N67" s="29" t="s">
        <v>35</v>
      </c>
      <c r="R67" s="29">
        <v>10.199999999999999</v>
      </c>
      <c r="S67" s="29">
        <v>53.2</v>
      </c>
      <c r="T67" s="29">
        <v>468</v>
      </c>
      <c r="U67" s="29">
        <v>10.199999999999999</v>
      </c>
      <c r="V67" s="29">
        <v>545</v>
      </c>
      <c r="W67" s="29">
        <v>28.2</v>
      </c>
      <c r="X67" s="29">
        <v>2.38</v>
      </c>
    </row>
    <row r="68" spans="1:29" s="29" customFormat="1" x14ac:dyDescent="0.25">
      <c r="A68" s="97" t="s">
        <v>7</v>
      </c>
      <c r="B68" s="28" t="s">
        <v>318</v>
      </c>
      <c r="C68" s="97" t="s">
        <v>545</v>
      </c>
      <c r="D68" s="97">
        <v>2</v>
      </c>
      <c r="E68" s="97" t="s">
        <v>27</v>
      </c>
      <c r="F68" s="29" t="s">
        <v>144</v>
      </c>
      <c r="G68" s="33" t="s">
        <v>145</v>
      </c>
      <c r="H68" s="100" t="s">
        <v>106</v>
      </c>
      <c r="I68" s="97" t="s">
        <v>9</v>
      </c>
      <c r="J68" s="29" t="s">
        <v>541</v>
      </c>
      <c r="K68" s="29" t="s">
        <v>136</v>
      </c>
      <c r="L68" s="29" t="s">
        <v>8</v>
      </c>
      <c r="M68" s="29" t="s">
        <v>8</v>
      </c>
      <c r="N68" s="29" t="s">
        <v>35</v>
      </c>
      <c r="R68" s="29">
        <v>10.199999999999999</v>
      </c>
      <c r="S68" s="29">
        <v>53.2</v>
      </c>
      <c r="T68" s="29">
        <v>468</v>
      </c>
      <c r="U68" s="29">
        <v>10.199999999999999</v>
      </c>
      <c r="V68" s="29">
        <v>545</v>
      </c>
      <c r="W68" s="29">
        <v>28.2</v>
      </c>
      <c r="X68" s="29">
        <v>2.38</v>
      </c>
    </row>
    <row r="69" spans="1:29" s="29" customFormat="1" x14ac:dyDescent="0.25">
      <c r="A69" s="97" t="s">
        <v>7</v>
      </c>
      <c r="B69" s="28" t="s">
        <v>318</v>
      </c>
      <c r="C69" s="97" t="s">
        <v>117</v>
      </c>
      <c r="D69" s="97">
        <v>2</v>
      </c>
      <c r="E69" s="97" t="s">
        <v>99</v>
      </c>
      <c r="F69" s="29" t="s">
        <v>144</v>
      </c>
      <c r="G69" s="33" t="s">
        <v>145</v>
      </c>
      <c r="H69" s="100">
        <v>58</v>
      </c>
      <c r="I69" s="97" t="s">
        <v>9</v>
      </c>
      <c r="J69" s="29" t="s">
        <v>542</v>
      </c>
      <c r="K69" s="29" t="s">
        <v>136</v>
      </c>
      <c r="L69" s="29" t="s">
        <v>8</v>
      </c>
      <c r="M69" s="29" t="s">
        <v>8</v>
      </c>
      <c r="N69" s="29" t="s">
        <v>35</v>
      </c>
      <c r="R69" s="29">
        <v>10.199999999999999</v>
      </c>
      <c r="S69" s="29">
        <v>53.2</v>
      </c>
      <c r="T69" s="29">
        <v>468</v>
      </c>
      <c r="U69" s="29">
        <v>10.199999999999999</v>
      </c>
      <c r="V69" s="29">
        <v>545</v>
      </c>
      <c r="W69" s="29">
        <v>28.2</v>
      </c>
      <c r="X69" s="29">
        <v>2.38</v>
      </c>
    </row>
    <row r="70" spans="1:29" s="103" customFormat="1" x14ac:dyDescent="0.25">
      <c r="A70" s="102" t="s">
        <v>38</v>
      </c>
      <c r="B70" s="103" t="s">
        <v>469</v>
      </c>
      <c r="C70" s="102"/>
      <c r="D70" s="102">
        <v>2</v>
      </c>
      <c r="E70" s="102" t="s">
        <v>39</v>
      </c>
      <c r="F70" s="103" t="s">
        <v>118</v>
      </c>
      <c r="G70" s="104"/>
      <c r="H70" s="105">
        <v>0.92600000000000005</v>
      </c>
      <c r="I70" s="97" t="s">
        <v>9</v>
      </c>
      <c r="J70" s="103" t="s">
        <v>573</v>
      </c>
      <c r="K70" s="103" t="s">
        <v>246</v>
      </c>
      <c r="L70" s="103" t="s">
        <v>8</v>
      </c>
      <c r="M70" s="103" t="s">
        <v>8</v>
      </c>
      <c r="N70" s="103" t="s">
        <v>35</v>
      </c>
      <c r="P70" s="103">
        <v>15</v>
      </c>
      <c r="Q70" s="103">
        <v>5.39</v>
      </c>
      <c r="T70" s="103" t="s">
        <v>247</v>
      </c>
    </row>
  </sheetData>
  <phoneticPr fontId="3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E90"/>
  <sheetViews>
    <sheetView workbookViewId="0">
      <selection activeCell="B14" sqref="B14"/>
    </sheetView>
  </sheetViews>
  <sheetFormatPr defaultColWidth="9.109375" defaultRowHeight="13.2" x14ac:dyDescent="0.25"/>
  <cols>
    <col min="1" max="1" width="13.33203125" style="4" customWidth="1"/>
    <col min="2" max="2" width="40.6640625" style="4" customWidth="1"/>
    <col min="3" max="3" width="26" style="4" customWidth="1"/>
    <col min="4" max="4" width="12.88671875" style="4" customWidth="1"/>
    <col min="5" max="5" width="33.5546875" style="4" customWidth="1"/>
    <col min="6" max="6" width="13.5546875" style="4" customWidth="1"/>
    <col min="7" max="7" width="13.5546875" style="11" customWidth="1"/>
    <col min="8" max="8" width="21.109375" style="4" customWidth="1"/>
    <col min="9" max="9" width="19" style="4" customWidth="1"/>
    <col min="10" max="11" width="26.5546875" style="4" customWidth="1"/>
    <col min="12" max="12" width="20.88671875" style="4" customWidth="1"/>
    <col min="13" max="13" width="24.88671875" style="4" customWidth="1"/>
    <col min="14" max="14" width="16.109375" style="4" customWidth="1"/>
    <col min="15" max="16384" width="9.109375" style="4"/>
  </cols>
  <sheetData>
    <row r="1" spans="1:31" s="24" customFormat="1" ht="13.8" thickBot="1" x14ac:dyDescent="0.3">
      <c r="A1" s="21" t="s">
        <v>0</v>
      </c>
      <c r="B1" s="21" t="s">
        <v>1</v>
      </c>
      <c r="C1" s="21" t="s">
        <v>109</v>
      </c>
      <c r="D1" s="21" t="s">
        <v>2</v>
      </c>
      <c r="E1" s="21" t="s">
        <v>3</v>
      </c>
      <c r="F1" s="21" t="s">
        <v>110</v>
      </c>
      <c r="G1" s="21" t="s">
        <v>493</v>
      </c>
      <c r="H1" s="21" t="s">
        <v>432</v>
      </c>
      <c r="I1" s="21" t="s">
        <v>556</v>
      </c>
      <c r="J1" s="21" t="s">
        <v>517</v>
      </c>
      <c r="K1" s="21" t="s">
        <v>433</v>
      </c>
      <c r="L1" s="21" t="s">
        <v>4</v>
      </c>
      <c r="M1" s="21" t="s">
        <v>5</v>
      </c>
      <c r="N1" s="21" t="s">
        <v>138</v>
      </c>
      <c r="O1" s="21" t="s">
        <v>16</v>
      </c>
      <c r="P1" s="21" t="s">
        <v>111</v>
      </c>
      <c r="Q1" s="21" t="s">
        <v>112</v>
      </c>
      <c r="R1" s="21" t="s">
        <v>113</v>
      </c>
      <c r="S1" s="21" t="s">
        <v>161</v>
      </c>
      <c r="T1" s="21" t="s">
        <v>162</v>
      </c>
      <c r="U1" s="21" t="s">
        <v>163</v>
      </c>
      <c r="V1" s="21" t="s">
        <v>164</v>
      </c>
      <c r="W1" s="21" t="s">
        <v>165</v>
      </c>
      <c r="X1" s="21" t="s">
        <v>166</v>
      </c>
      <c r="Y1" s="21" t="s">
        <v>167</v>
      </c>
      <c r="Z1" s="21" t="s">
        <v>114</v>
      </c>
      <c r="AA1" s="21" t="s">
        <v>115</v>
      </c>
      <c r="AB1" s="21" t="s">
        <v>116</v>
      </c>
      <c r="AC1" s="21" t="s">
        <v>183</v>
      </c>
      <c r="AD1" s="21" t="s">
        <v>122</v>
      </c>
      <c r="AE1" s="21" t="s">
        <v>159</v>
      </c>
    </row>
    <row r="2" spans="1:31" ht="17.25" customHeight="1" thickTop="1" x14ac:dyDescent="0.35">
      <c r="A2" s="4" t="s">
        <v>36</v>
      </c>
      <c r="B2" s="4" t="s">
        <v>500</v>
      </c>
      <c r="C2" s="4" t="s">
        <v>502</v>
      </c>
      <c r="D2" s="4">
        <v>2</v>
      </c>
      <c r="E2" s="4" t="s">
        <v>548</v>
      </c>
      <c r="F2" s="4" t="s">
        <v>118</v>
      </c>
      <c r="G2" s="11">
        <v>30</v>
      </c>
      <c r="H2" s="4">
        <v>2.5</v>
      </c>
      <c r="I2" s="4">
        <v>2.5</v>
      </c>
      <c r="K2" s="4" t="s">
        <v>501</v>
      </c>
      <c r="M2" s="4" t="s">
        <v>9</v>
      </c>
      <c r="N2" s="4">
        <v>30</v>
      </c>
    </row>
    <row r="3" spans="1:31" x14ac:dyDescent="0.25">
      <c r="A3" s="4" t="s">
        <v>23</v>
      </c>
      <c r="B3" s="4" t="s">
        <v>598</v>
      </c>
      <c r="C3" s="4" t="s">
        <v>226</v>
      </c>
      <c r="E3" s="4" t="s">
        <v>229</v>
      </c>
      <c r="F3" s="4" t="s">
        <v>118</v>
      </c>
      <c r="H3" s="4">
        <v>18.600000000000001</v>
      </c>
      <c r="K3" s="4" t="s">
        <v>224</v>
      </c>
      <c r="L3" s="4" t="s">
        <v>8</v>
      </c>
      <c r="M3" s="4" t="s">
        <v>8</v>
      </c>
      <c r="N3" s="4" t="s">
        <v>225</v>
      </c>
      <c r="O3" s="4" t="s">
        <v>35</v>
      </c>
      <c r="Q3" s="4">
        <v>25</v>
      </c>
      <c r="R3" s="4" t="s">
        <v>227</v>
      </c>
      <c r="S3" s="4">
        <v>6.9941399999999989</v>
      </c>
      <c r="T3" s="4">
        <v>36.479239999999997</v>
      </c>
      <c r="U3" s="4">
        <v>320.9076</v>
      </c>
      <c r="V3" s="4">
        <v>6.9941399999999989</v>
      </c>
      <c r="W3" s="4">
        <v>373.70650000000001</v>
      </c>
      <c r="X3" s="4">
        <v>19.336739999999999</v>
      </c>
      <c r="Y3" s="4">
        <v>1.6319659999999998</v>
      </c>
      <c r="AD3" s="4">
        <v>24</v>
      </c>
    </row>
    <row r="4" spans="1:31" x14ac:dyDescent="0.25">
      <c r="A4" s="4" t="s">
        <v>23</v>
      </c>
      <c r="B4" s="4" t="s">
        <v>314</v>
      </c>
      <c r="C4" s="4" t="s">
        <v>496</v>
      </c>
      <c r="D4" s="4">
        <v>1</v>
      </c>
      <c r="E4" s="4" t="s">
        <v>62</v>
      </c>
      <c r="F4" s="4" t="s">
        <v>118</v>
      </c>
      <c r="G4" s="11">
        <v>10</v>
      </c>
      <c r="H4" s="4">
        <v>3.9</v>
      </c>
      <c r="I4" s="25">
        <f>GEOMEAN(H4:H6)</f>
        <v>20.157096142593439</v>
      </c>
      <c r="K4" s="4" t="s">
        <v>424</v>
      </c>
      <c r="L4" s="4" t="s">
        <v>9</v>
      </c>
      <c r="M4" s="4" t="s">
        <v>9</v>
      </c>
      <c r="N4" s="4" t="s">
        <v>53</v>
      </c>
      <c r="O4" s="4" t="s">
        <v>35</v>
      </c>
      <c r="Q4" s="4">
        <v>27</v>
      </c>
      <c r="S4" s="4" t="e">
        <f>#REF!*0.2857</f>
        <v>#REF!</v>
      </c>
      <c r="T4" s="4" t="e">
        <f>#REF!*0.2857</f>
        <v>#REF!</v>
      </c>
      <c r="U4" s="4" t="e">
        <f>#REF!*0.2857</f>
        <v>#REF!</v>
      </c>
      <c r="V4" s="4" t="e">
        <f>#REF!*0.2857</f>
        <v>#REF!</v>
      </c>
      <c r="W4" s="4" t="e">
        <f>#REF!*0.2857</f>
        <v>#REF!</v>
      </c>
      <c r="X4" s="4" t="e">
        <f>#REF!*0.2857</f>
        <v>#REF!</v>
      </c>
      <c r="Y4" s="4" t="e">
        <f>#REF!*0.2857</f>
        <v>#REF!</v>
      </c>
      <c r="AC4" s="4" t="s">
        <v>219</v>
      </c>
      <c r="AD4" s="4">
        <v>10</v>
      </c>
    </row>
    <row r="5" spans="1:31" x14ac:dyDescent="0.25">
      <c r="A5" s="4" t="s">
        <v>23</v>
      </c>
      <c r="B5" s="4" t="s">
        <v>314</v>
      </c>
      <c r="C5" s="4" t="s">
        <v>496</v>
      </c>
      <c r="D5" s="4">
        <v>1</v>
      </c>
      <c r="E5" s="4" t="s">
        <v>62</v>
      </c>
      <c r="F5" s="4" t="s">
        <v>118</v>
      </c>
      <c r="G5" s="11">
        <v>20</v>
      </c>
      <c r="H5" s="4">
        <v>60</v>
      </c>
      <c r="K5" s="4" t="s">
        <v>424</v>
      </c>
      <c r="L5" s="4" t="s">
        <v>9</v>
      </c>
      <c r="M5" s="4" t="s">
        <v>9</v>
      </c>
      <c r="N5" s="4" t="s">
        <v>54</v>
      </c>
      <c r="O5" s="4" t="s">
        <v>35</v>
      </c>
      <c r="Q5" s="4">
        <v>27</v>
      </c>
      <c r="S5" s="4">
        <v>5.8139999999999992</v>
      </c>
      <c r="T5" s="4">
        <v>30.323999999999998</v>
      </c>
      <c r="U5" s="4">
        <v>266.76</v>
      </c>
      <c r="V5" s="4">
        <v>5.8139999999999992</v>
      </c>
      <c r="W5" s="4">
        <v>310.64999999999998</v>
      </c>
      <c r="X5" s="4">
        <v>16.073999999999998</v>
      </c>
      <c r="Y5" s="4">
        <v>1.3565999999999998</v>
      </c>
      <c r="AC5" s="4" t="s">
        <v>219</v>
      </c>
      <c r="AD5" s="4">
        <v>20</v>
      </c>
    </row>
    <row r="6" spans="1:31" x14ac:dyDescent="0.25">
      <c r="A6" s="4" t="s">
        <v>23</v>
      </c>
      <c r="B6" s="4" t="s">
        <v>314</v>
      </c>
      <c r="C6" s="4" t="s">
        <v>496</v>
      </c>
      <c r="D6" s="4">
        <v>1</v>
      </c>
      <c r="E6" s="4" t="s">
        <v>62</v>
      </c>
      <c r="F6" s="4" t="s">
        <v>118</v>
      </c>
      <c r="G6" s="11">
        <v>30</v>
      </c>
      <c r="H6" s="4">
        <v>35</v>
      </c>
      <c r="K6" s="4" t="s">
        <v>424</v>
      </c>
      <c r="L6" s="4" t="s">
        <v>9</v>
      </c>
      <c r="M6" s="4" t="s">
        <v>9</v>
      </c>
      <c r="N6" s="4" t="s">
        <v>55</v>
      </c>
      <c r="O6" s="4" t="s">
        <v>35</v>
      </c>
      <c r="Q6" s="4">
        <v>27</v>
      </c>
      <c r="S6" s="4" t="e">
        <f>#REF!*0.857</f>
        <v>#REF!</v>
      </c>
      <c r="T6" s="4" t="e">
        <f>#REF!*0.857</f>
        <v>#REF!</v>
      </c>
      <c r="U6" s="4" t="e">
        <f>#REF!*0.857</f>
        <v>#REF!</v>
      </c>
      <c r="V6" s="4" t="e">
        <f>#REF!*0.857</f>
        <v>#REF!</v>
      </c>
      <c r="W6" s="4" t="e">
        <f>#REF!*0.857</f>
        <v>#REF!</v>
      </c>
      <c r="X6" s="4" t="e">
        <f>#REF!*0.857</f>
        <v>#REF!</v>
      </c>
      <c r="Y6" s="4" t="e">
        <f>#REF!*0.857</f>
        <v>#REF!</v>
      </c>
      <c r="AC6" s="4" t="s">
        <v>219</v>
      </c>
      <c r="AD6" s="4">
        <v>30</v>
      </c>
    </row>
    <row r="7" spans="1:31" x14ac:dyDescent="0.25">
      <c r="A7" s="4" t="s">
        <v>23</v>
      </c>
      <c r="B7" s="4" t="s">
        <v>314</v>
      </c>
      <c r="D7" s="4">
        <v>1</v>
      </c>
      <c r="E7" s="4" t="s">
        <v>62</v>
      </c>
      <c r="F7" s="4" t="s">
        <v>118</v>
      </c>
      <c r="H7" s="4">
        <v>35</v>
      </c>
      <c r="K7" s="4" t="s">
        <v>216</v>
      </c>
      <c r="L7" s="4" t="s">
        <v>9</v>
      </c>
      <c r="M7" s="4" t="s">
        <v>9</v>
      </c>
      <c r="N7" s="4" t="s">
        <v>55</v>
      </c>
      <c r="O7" s="4" t="s">
        <v>35</v>
      </c>
      <c r="Q7" s="4">
        <v>27</v>
      </c>
      <c r="S7" s="4">
        <f>'Chronic SW data for Appendix'!S84*0.857</f>
        <v>7.9922620199999983</v>
      </c>
      <c r="T7" s="4">
        <f>'Chronic SW data for Appendix'!T84*0.857</f>
        <v>41.685131319999996</v>
      </c>
      <c r="U7" s="4">
        <f>'Chronic SW data for Appendix'!U84*0.857</f>
        <v>366.70378679999999</v>
      </c>
      <c r="V7" s="4">
        <f>'Chronic SW data for Appendix'!V84*0.857</f>
        <v>7.9922620199999983</v>
      </c>
      <c r="W7" s="4">
        <f>'Chronic SW data for Appendix'!W84*0.857</f>
        <v>428.5</v>
      </c>
      <c r="X7" s="4">
        <f>'Chronic SW data for Appendix'!X84*0.857</f>
        <v>22.096253819999998</v>
      </c>
      <c r="Y7" s="4">
        <f>'Chronic SW data for Appendix'!Y84*0.857</f>
        <v>1.864861138</v>
      </c>
      <c r="AC7" s="4" t="s">
        <v>219</v>
      </c>
      <c r="AD7" s="4">
        <v>30</v>
      </c>
    </row>
    <row r="8" spans="1:31" x14ac:dyDescent="0.25">
      <c r="A8" s="4" t="s">
        <v>23</v>
      </c>
      <c r="B8" s="4" t="s">
        <v>314</v>
      </c>
      <c r="D8" s="4">
        <v>1</v>
      </c>
      <c r="E8" s="4" t="s">
        <v>61</v>
      </c>
      <c r="F8" s="4" t="s">
        <v>118</v>
      </c>
      <c r="H8" s="4">
        <v>37</v>
      </c>
      <c r="K8" s="4" t="s">
        <v>216</v>
      </c>
      <c r="L8" s="4" t="s">
        <v>9</v>
      </c>
      <c r="M8" s="4" t="s">
        <v>9</v>
      </c>
      <c r="N8" s="4" t="s">
        <v>55</v>
      </c>
      <c r="O8" s="4" t="s">
        <v>35</v>
      </c>
      <c r="Q8" s="4">
        <v>27</v>
      </c>
      <c r="S8" s="4" t="e">
        <f>#REF!*0.857</f>
        <v>#REF!</v>
      </c>
      <c r="T8" s="4" t="e">
        <f>#REF!*0.857</f>
        <v>#REF!</v>
      </c>
      <c r="U8" s="4" t="e">
        <f>#REF!*0.857</f>
        <v>#REF!</v>
      </c>
      <c r="V8" s="4" t="e">
        <f>#REF!*0.857</f>
        <v>#REF!</v>
      </c>
      <c r="W8" s="4" t="e">
        <f>#REF!*0.857</f>
        <v>#REF!</v>
      </c>
      <c r="X8" s="4" t="e">
        <f>#REF!*0.857</f>
        <v>#REF!</v>
      </c>
      <c r="Y8" s="4" t="e">
        <f>#REF!*0.857</f>
        <v>#REF!</v>
      </c>
      <c r="AC8" s="4" t="s">
        <v>219</v>
      </c>
      <c r="AD8" s="4">
        <v>30</v>
      </c>
    </row>
    <row r="9" spans="1:31" x14ac:dyDescent="0.25">
      <c r="A9" s="4" t="s">
        <v>23</v>
      </c>
      <c r="B9" s="4" t="s">
        <v>314</v>
      </c>
      <c r="C9" s="4" t="s">
        <v>158</v>
      </c>
      <c r="D9" s="4">
        <v>1</v>
      </c>
      <c r="E9" s="4" t="s">
        <v>57</v>
      </c>
      <c r="F9" s="4" t="s">
        <v>118</v>
      </c>
      <c r="H9" s="4">
        <v>34</v>
      </c>
      <c r="K9" s="4" t="s">
        <v>212</v>
      </c>
      <c r="L9" s="4" t="s">
        <v>9</v>
      </c>
      <c r="M9" s="4" t="s">
        <v>9</v>
      </c>
      <c r="N9" s="4" t="s">
        <v>54</v>
      </c>
      <c r="O9" s="4" t="s">
        <v>35</v>
      </c>
      <c r="Q9" s="4">
        <v>27</v>
      </c>
      <c r="R9" s="4" t="s">
        <v>215</v>
      </c>
      <c r="S9" s="4">
        <f>'Chronic SW data for Appendix'!S85*0.57</f>
        <v>4.8601812648599987</v>
      </c>
      <c r="T9" s="4">
        <f>'Chronic SW data for Appendix'!T85*0.57</f>
        <v>25.349180714759996</v>
      </c>
      <c r="U9" s="4">
        <f>'Chronic SW data for Appendix'!U85*0.57</f>
        <v>222.9965521524</v>
      </c>
      <c r="V9" s="4">
        <f>'Chronic SW data for Appendix'!V85*0.57</f>
        <v>4.8601812648599987</v>
      </c>
      <c r="W9" s="4">
        <f>'Chronic SW data for Appendix'!W85*0.57</f>
        <v>285</v>
      </c>
      <c r="X9" s="4">
        <f>'Chronic SW data for Appendix'!X85*0.57</f>
        <v>13.436971732259998</v>
      </c>
      <c r="Y9" s="4">
        <f>'Chronic SW data for Appendix'!Y85*0.57</f>
        <v>1.1340422951339999</v>
      </c>
      <c r="AD9" s="4" t="s">
        <v>213</v>
      </c>
    </row>
    <row r="10" spans="1:31" x14ac:dyDescent="0.25">
      <c r="A10" s="4" t="s">
        <v>23</v>
      </c>
      <c r="B10" s="4" t="s">
        <v>314</v>
      </c>
      <c r="C10" s="4" t="s">
        <v>217</v>
      </c>
      <c r="D10" s="4">
        <v>1</v>
      </c>
      <c r="E10" s="4" t="s">
        <v>42</v>
      </c>
      <c r="F10" s="4" t="s">
        <v>118</v>
      </c>
      <c r="H10" s="4">
        <v>65</v>
      </c>
      <c r="K10" s="4" t="s">
        <v>216</v>
      </c>
      <c r="L10" s="4" t="s">
        <v>9</v>
      </c>
      <c r="M10" s="4" t="s">
        <v>9</v>
      </c>
      <c r="N10" s="4" t="s">
        <v>55</v>
      </c>
      <c r="O10" s="4" t="s">
        <v>35</v>
      </c>
      <c r="Q10" s="4">
        <v>27</v>
      </c>
      <c r="S10" s="4" t="e">
        <f>#REF!*0.857</f>
        <v>#REF!</v>
      </c>
      <c r="T10" s="4" t="e">
        <f>#REF!*0.857</f>
        <v>#REF!</v>
      </c>
      <c r="U10" s="4" t="e">
        <f>#REF!*0.857</f>
        <v>#REF!</v>
      </c>
      <c r="V10" s="4" t="e">
        <f>#REF!*0.857</f>
        <v>#REF!</v>
      </c>
      <c r="W10" s="4" t="e">
        <f>#REF!*0.857</f>
        <v>#REF!</v>
      </c>
      <c r="X10" s="4" t="e">
        <f>#REF!*0.857</f>
        <v>#REF!</v>
      </c>
      <c r="Y10" s="4" t="e">
        <f>#REF!*0.857</f>
        <v>#REF!</v>
      </c>
      <c r="AC10" s="4" t="s">
        <v>219</v>
      </c>
      <c r="AD10" s="4">
        <v>30</v>
      </c>
    </row>
    <row r="11" spans="1:31" x14ac:dyDescent="0.25">
      <c r="A11" s="4" t="s">
        <v>23</v>
      </c>
      <c r="B11" s="4" t="s">
        <v>314</v>
      </c>
      <c r="C11" s="4" t="s">
        <v>217</v>
      </c>
      <c r="D11" s="4">
        <v>1</v>
      </c>
      <c r="E11" s="4" t="s">
        <v>60</v>
      </c>
      <c r="F11" s="4" t="s">
        <v>118</v>
      </c>
      <c r="H11" s="4">
        <v>110</v>
      </c>
      <c r="K11" s="4" t="s">
        <v>216</v>
      </c>
      <c r="L11" s="4" t="s">
        <v>9</v>
      </c>
      <c r="M11" s="4" t="s">
        <v>9</v>
      </c>
      <c r="N11" s="4" t="s">
        <v>55</v>
      </c>
      <c r="O11" s="4" t="s">
        <v>35</v>
      </c>
      <c r="Q11" s="4">
        <v>27</v>
      </c>
      <c r="S11" s="4" t="e">
        <f>#REF!*0.857</f>
        <v>#REF!</v>
      </c>
      <c r="T11" s="4" t="e">
        <f>#REF!*0.857</f>
        <v>#REF!</v>
      </c>
      <c r="U11" s="4" t="e">
        <f>#REF!*0.857</f>
        <v>#REF!</v>
      </c>
      <c r="V11" s="4" t="e">
        <f>#REF!*0.857</f>
        <v>#REF!</v>
      </c>
      <c r="W11" s="4" t="e">
        <f>#REF!*0.857</f>
        <v>#REF!</v>
      </c>
      <c r="X11" s="4" t="e">
        <f>#REF!*0.857</f>
        <v>#REF!</v>
      </c>
      <c r="Y11" s="4" t="e">
        <f>#REF!*0.857</f>
        <v>#REF!</v>
      </c>
      <c r="AC11" s="4" t="s">
        <v>219</v>
      </c>
      <c r="AD11" s="4">
        <v>30</v>
      </c>
    </row>
    <row r="12" spans="1:31" x14ac:dyDescent="0.25">
      <c r="A12" s="4" t="s">
        <v>23</v>
      </c>
      <c r="B12" s="4" t="s">
        <v>314</v>
      </c>
      <c r="C12" s="4" t="s">
        <v>158</v>
      </c>
      <c r="D12" s="4">
        <v>1</v>
      </c>
      <c r="E12" s="4" t="s">
        <v>67</v>
      </c>
      <c r="F12" s="4" t="s">
        <v>118</v>
      </c>
      <c r="H12" s="4">
        <v>38</v>
      </c>
      <c r="K12" s="4" t="s">
        <v>212</v>
      </c>
      <c r="L12" s="4" t="s">
        <v>9</v>
      </c>
      <c r="M12" s="4" t="s">
        <v>9</v>
      </c>
      <c r="N12" s="4" t="s">
        <v>54</v>
      </c>
      <c r="O12" s="4" t="s">
        <v>35</v>
      </c>
      <c r="Q12" s="4">
        <v>27</v>
      </c>
      <c r="R12" s="4" t="s">
        <v>215</v>
      </c>
      <c r="S12" s="4" t="e">
        <f t="shared" ref="S12:Y12" si="0">S11</f>
        <v>#REF!</v>
      </c>
      <c r="T12" s="4" t="e">
        <f t="shared" si="0"/>
        <v>#REF!</v>
      </c>
      <c r="U12" s="4" t="e">
        <f t="shared" si="0"/>
        <v>#REF!</v>
      </c>
      <c r="V12" s="4" t="e">
        <f t="shared" si="0"/>
        <v>#REF!</v>
      </c>
      <c r="W12" s="4" t="e">
        <f t="shared" si="0"/>
        <v>#REF!</v>
      </c>
      <c r="X12" s="4" t="e">
        <f t="shared" si="0"/>
        <v>#REF!</v>
      </c>
      <c r="Y12" s="4" t="e">
        <f t="shared" si="0"/>
        <v>#REF!</v>
      </c>
      <c r="AD12" s="4" t="s">
        <v>213</v>
      </c>
    </row>
    <row r="13" spans="1:31" x14ac:dyDescent="0.25">
      <c r="A13" s="4" t="s">
        <v>23</v>
      </c>
      <c r="B13" s="4" t="s">
        <v>314</v>
      </c>
      <c r="C13" s="4" t="s">
        <v>214</v>
      </c>
      <c r="D13" s="4">
        <v>1</v>
      </c>
      <c r="E13" s="4" t="s">
        <v>66</v>
      </c>
      <c r="F13" s="4" t="s">
        <v>118</v>
      </c>
      <c r="H13" s="4">
        <v>65</v>
      </c>
      <c r="K13" s="4" t="s">
        <v>212</v>
      </c>
      <c r="L13" s="4" t="s">
        <v>9</v>
      </c>
      <c r="M13" s="4" t="s">
        <v>9</v>
      </c>
      <c r="N13" s="4" t="s">
        <v>54</v>
      </c>
      <c r="O13" s="4" t="s">
        <v>35</v>
      </c>
      <c r="Q13" s="4">
        <v>27</v>
      </c>
      <c r="R13" s="4" t="s">
        <v>215</v>
      </c>
      <c r="S13" s="4">
        <f>'Chronic SW data for Appendix'!S86*0.57</f>
        <v>4.1523587999999991</v>
      </c>
      <c r="T13" s="4">
        <f>'Chronic SW data for Appendix'!T86*0.57</f>
        <v>21.657400799999998</v>
      </c>
      <c r="U13" s="4">
        <f>'Chronic SW data for Appendix'!U86*0.57</f>
        <v>190.51999199999997</v>
      </c>
      <c r="V13" s="4">
        <f>'Chronic SW data for Appendix'!V86*0.57</f>
        <v>4.1523587999999991</v>
      </c>
      <c r="W13" s="4">
        <f>'Chronic SW data for Appendix'!W86*0.57</f>
        <v>222.29999999999998</v>
      </c>
      <c r="X13" s="4">
        <f>'Chronic SW data for Appendix'!X86*0.57</f>
        <v>11.480050799999997</v>
      </c>
      <c r="Y13" s="4">
        <f>'Chronic SW data for Appendix'!Y86*0.57</f>
        <v>0.96888371999999989</v>
      </c>
      <c r="AD13" s="4" t="s">
        <v>213</v>
      </c>
    </row>
    <row r="14" spans="1:31" x14ac:dyDescent="0.25">
      <c r="A14" s="4" t="s">
        <v>23</v>
      </c>
      <c r="B14" s="4" t="s">
        <v>599</v>
      </c>
      <c r="C14" s="4" t="s">
        <v>222</v>
      </c>
      <c r="D14" s="4">
        <v>1</v>
      </c>
      <c r="E14" s="4" t="s">
        <v>51</v>
      </c>
      <c r="F14" s="4" t="s">
        <v>118</v>
      </c>
      <c r="H14" s="4">
        <v>8.6</v>
      </c>
      <c r="K14" s="4" t="s">
        <v>216</v>
      </c>
      <c r="L14" s="4" t="s">
        <v>9</v>
      </c>
      <c r="M14" s="4" t="s">
        <v>8</v>
      </c>
      <c r="N14" s="4" t="s">
        <v>55</v>
      </c>
      <c r="O14" s="4" t="s">
        <v>35</v>
      </c>
      <c r="Q14" s="4">
        <v>21</v>
      </c>
      <c r="R14" s="4" t="s">
        <v>223</v>
      </c>
      <c r="S14" s="4">
        <v>8.7413999999999987</v>
      </c>
      <c r="T14" s="4">
        <v>45.592400000000005</v>
      </c>
      <c r="U14" s="4">
        <v>401.07599999999996</v>
      </c>
      <c r="V14" s="4">
        <v>8.7413999999999987</v>
      </c>
      <c r="W14" s="4">
        <v>467.065</v>
      </c>
      <c r="X14" s="4">
        <v>24.167400000000001</v>
      </c>
      <c r="Y14" s="4">
        <v>2.03966</v>
      </c>
      <c r="AD14" s="4">
        <v>30</v>
      </c>
    </row>
    <row r="15" spans="1:31" x14ac:dyDescent="0.25">
      <c r="A15" s="4" t="s">
        <v>23</v>
      </c>
      <c r="B15" s="4" t="s">
        <v>599</v>
      </c>
      <c r="C15" s="4" t="s">
        <v>222</v>
      </c>
      <c r="D15" s="4">
        <v>1</v>
      </c>
      <c r="E15" s="4" t="s">
        <v>52</v>
      </c>
      <c r="F15" s="4" t="s">
        <v>118</v>
      </c>
      <c r="H15" s="4">
        <v>19</v>
      </c>
      <c r="K15" s="4" t="s">
        <v>216</v>
      </c>
      <c r="L15" s="4" t="s">
        <v>9</v>
      </c>
      <c r="M15" s="4" t="s">
        <v>8</v>
      </c>
      <c r="N15" s="4" t="s">
        <v>55</v>
      </c>
      <c r="O15" s="4" t="s">
        <v>35</v>
      </c>
      <c r="Q15" s="4">
        <v>21</v>
      </c>
      <c r="R15" s="4" t="s">
        <v>223</v>
      </c>
      <c r="S15" s="4">
        <v>8.7413999999999987</v>
      </c>
      <c r="T15" s="4">
        <v>45.592400000000005</v>
      </c>
      <c r="U15" s="4">
        <v>401.07599999999996</v>
      </c>
      <c r="V15" s="4">
        <v>8.7413999999999987</v>
      </c>
      <c r="W15" s="4">
        <v>467.065</v>
      </c>
      <c r="X15" s="4">
        <v>24.167400000000001</v>
      </c>
      <c r="Y15" s="4">
        <v>2.03966</v>
      </c>
      <c r="AD15" s="4">
        <v>30</v>
      </c>
    </row>
    <row r="16" spans="1:31" ht="15.6" x14ac:dyDescent="0.35">
      <c r="A16" s="4" t="s">
        <v>23</v>
      </c>
      <c r="B16" s="4" t="s">
        <v>474</v>
      </c>
      <c r="C16" s="4" t="s">
        <v>221</v>
      </c>
      <c r="D16" s="4">
        <v>1</v>
      </c>
      <c r="E16" s="4" t="s">
        <v>550</v>
      </c>
      <c r="F16" s="4" t="s">
        <v>422</v>
      </c>
      <c r="G16" s="11">
        <v>30</v>
      </c>
      <c r="H16" s="4">
        <v>13</v>
      </c>
      <c r="I16" s="4">
        <v>13</v>
      </c>
      <c r="K16" s="4" t="s">
        <v>423</v>
      </c>
      <c r="L16" s="4" t="s">
        <v>9</v>
      </c>
      <c r="M16" s="4" t="s">
        <v>8</v>
      </c>
      <c r="N16" s="4" t="s">
        <v>55</v>
      </c>
      <c r="O16" s="4" t="s">
        <v>35</v>
      </c>
      <c r="Q16" s="4">
        <v>15</v>
      </c>
      <c r="R16" s="4" t="s">
        <v>223</v>
      </c>
      <c r="S16" s="4">
        <v>8.7413999999999987</v>
      </c>
      <c r="T16" s="4">
        <v>45.592400000000005</v>
      </c>
      <c r="U16" s="4">
        <v>401.07599999999996</v>
      </c>
      <c r="V16" s="4">
        <v>8.7413999999999987</v>
      </c>
      <c r="W16" s="4">
        <v>467.065</v>
      </c>
      <c r="X16" s="4">
        <v>24.167400000000001</v>
      </c>
      <c r="Y16" s="4">
        <v>2.03966</v>
      </c>
      <c r="AD16" s="4">
        <v>30</v>
      </c>
    </row>
    <row r="17" spans="1:30" x14ac:dyDescent="0.25">
      <c r="A17" s="4" t="s">
        <v>23</v>
      </c>
      <c r="B17" s="4" t="s">
        <v>470</v>
      </c>
      <c r="C17" s="4" t="s">
        <v>226</v>
      </c>
      <c r="D17" s="4">
        <v>1</v>
      </c>
      <c r="E17" s="4" t="s">
        <v>228</v>
      </c>
      <c r="F17" s="4" t="s">
        <v>118</v>
      </c>
      <c r="G17" s="11">
        <v>24</v>
      </c>
      <c r="H17" s="4">
        <v>14.2</v>
      </c>
      <c r="I17" s="4">
        <v>14.2</v>
      </c>
      <c r="K17" s="4" t="s">
        <v>224</v>
      </c>
      <c r="L17" s="4" t="s">
        <v>8</v>
      </c>
      <c r="M17" s="4" t="s">
        <v>8</v>
      </c>
      <c r="N17" s="4" t="s">
        <v>225</v>
      </c>
      <c r="O17" s="4" t="s">
        <v>35</v>
      </c>
      <c r="Q17" s="4">
        <v>25</v>
      </c>
      <c r="R17" s="4" t="s">
        <v>227</v>
      </c>
      <c r="S17" s="4">
        <f>'Chronic SW data for Appendix'!S84*0.6857</f>
        <v>6.3947422019999989</v>
      </c>
      <c r="T17" s="4">
        <f>'Chronic SW data for Appendix'!T84*0.6857</f>
        <v>33.352969131999998</v>
      </c>
      <c r="U17" s="4">
        <f>'Chronic SW data for Appendix'!U84*0.6857</f>
        <v>293.40581867999998</v>
      </c>
      <c r="V17" s="4">
        <f>'Chronic SW data for Appendix'!V84*0.6857</f>
        <v>6.3947422019999989</v>
      </c>
      <c r="W17" s="4">
        <f>'Chronic SW data for Appendix'!W84*0.6857</f>
        <v>342.84999999999997</v>
      </c>
      <c r="X17" s="4">
        <f>'Chronic SW data for Appendix'!X84*0.6857</f>
        <v>17.679581381999999</v>
      </c>
      <c r="Y17" s="4">
        <f>'Chronic SW data for Appendix'!Y84*0.6857</f>
        <v>1.4921065138</v>
      </c>
      <c r="AD17" s="4">
        <v>24</v>
      </c>
    </row>
    <row r="18" spans="1:30" x14ac:dyDescent="0.25">
      <c r="A18" s="4" t="s">
        <v>7</v>
      </c>
      <c r="B18" s="8" t="s">
        <v>319</v>
      </c>
      <c r="C18" s="4" t="s">
        <v>218</v>
      </c>
      <c r="D18" s="4">
        <v>1</v>
      </c>
      <c r="E18" s="4" t="s">
        <v>59</v>
      </c>
      <c r="F18" s="4" t="s">
        <v>118</v>
      </c>
      <c r="G18" s="11">
        <v>10</v>
      </c>
      <c r="H18" s="4">
        <v>33</v>
      </c>
      <c r="I18" s="25">
        <f>GEOMEAN(H18:H20)</f>
        <v>76.551505321098858</v>
      </c>
      <c r="K18" s="4" t="s">
        <v>424</v>
      </c>
      <c r="L18" s="4" t="s">
        <v>9</v>
      </c>
      <c r="M18" s="4" t="s">
        <v>9</v>
      </c>
      <c r="N18" s="4" t="s">
        <v>53</v>
      </c>
      <c r="O18" s="4" t="s">
        <v>35</v>
      </c>
      <c r="Q18" s="4">
        <v>25</v>
      </c>
      <c r="S18" s="4">
        <v>2.9141399999999997</v>
      </c>
      <c r="T18" s="4">
        <v>15.199240000000001</v>
      </c>
      <c r="U18" s="4">
        <v>133.70760000000001</v>
      </c>
      <c r="V18" s="4">
        <v>2.9141399999999997</v>
      </c>
      <c r="W18" s="4">
        <v>155.70650000000001</v>
      </c>
      <c r="X18" s="4">
        <v>8.0567399999999996</v>
      </c>
      <c r="Y18" s="4">
        <v>0.67996599999999996</v>
      </c>
      <c r="AC18" s="4" t="s">
        <v>219</v>
      </c>
      <c r="AD18" s="4">
        <v>10</v>
      </c>
    </row>
    <row r="19" spans="1:30" x14ac:dyDescent="0.25">
      <c r="A19" s="4" t="s">
        <v>7</v>
      </c>
      <c r="B19" s="8" t="s">
        <v>319</v>
      </c>
      <c r="C19" s="4" t="s">
        <v>218</v>
      </c>
      <c r="D19" s="4">
        <v>1</v>
      </c>
      <c r="E19" s="4" t="s">
        <v>59</v>
      </c>
      <c r="F19" s="4" t="s">
        <v>118</v>
      </c>
      <c r="G19" s="11">
        <v>20</v>
      </c>
      <c r="H19" s="4">
        <v>70</v>
      </c>
      <c r="K19" s="4" t="s">
        <v>424</v>
      </c>
      <c r="L19" s="4" t="s">
        <v>9</v>
      </c>
      <c r="M19" s="4" t="s">
        <v>9</v>
      </c>
      <c r="N19" s="4" t="s">
        <v>54</v>
      </c>
      <c r="O19" s="4" t="s">
        <v>35</v>
      </c>
      <c r="Q19" s="4">
        <v>25</v>
      </c>
      <c r="S19" s="4">
        <v>5.8139999999999992</v>
      </c>
      <c r="T19" s="4">
        <v>30.323999999999998</v>
      </c>
      <c r="U19" s="4">
        <v>266.76</v>
      </c>
      <c r="V19" s="4">
        <v>5.8139999999999992</v>
      </c>
      <c r="W19" s="4">
        <v>310.64999999999998</v>
      </c>
      <c r="X19" s="4">
        <v>16.073999999999998</v>
      </c>
      <c r="Y19" s="4">
        <v>1.3565999999999998</v>
      </c>
      <c r="AC19" s="4" t="s">
        <v>219</v>
      </c>
      <c r="AD19" s="4">
        <v>20</v>
      </c>
    </row>
    <row r="20" spans="1:30" x14ac:dyDescent="0.25">
      <c r="A20" s="4" t="s">
        <v>7</v>
      </c>
      <c r="B20" s="8" t="s">
        <v>319</v>
      </c>
      <c r="C20" s="4" t="s">
        <v>218</v>
      </c>
      <c r="D20" s="4">
        <v>1</v>
      </c>
      <c r="E20" s="4" t="s">
        <v>59</v>
      </c>
      <c r="F20" s="4" t="s">
        <v>118</v>
      </c>
      <c r="G20" s="11">
        <v>30</v>
      </c>
      <c r="H20" s="4">
        <v>194.2</v>
      </c>
      <c r="K20" s="4" t="s">
        <v>424</v>
      </c>
      <c r="L20" s="4" t="s">
        <v>9</v>
      </c>
      <c r="M20" s="4" t="s">
        <v>9</v>
      </c>
      <c r="N20" s="4" t="s">
        <v>55</v>
      </c>
      <c r="O20" s="4" t="s">
        <v>35</v>
      </c>
      <c r="Q20" s="4">
        <v>25</v>
      </c>
      <c r="S20" s="4">
        <v>8.7413999999999987</v>
      </c>
      <c r="T20" s="4">
        <v>45.592400000000005</v>
      </c>
      <c r="U20" s="4">
        <v>401.07599999999996</v>
      </c>
      <c r="V20" s="4">
        <v>8.7413999999999987</v>
      </c>
      <c r="W20" s="4">
        <v>467.065</v>
      </c>
      <c r="X20" s="4">
        <v>24.167400000000001</v>
      </c>
      <c r="Y20" s="4">
        <v>2.03966</v>
      </c>
      <c r="AC20" s="4" t="s">
        <v>219</v>
      </c>
      <c r="AD20" s="4">
        <v>30</v>
      </c>
    </row>
    <row r="21" spans="1:30" s="29" customFormat="1" x14ac:dyDescent="0.25">
      <c r="A21" s="29" t="s">
        <v>23</v>
      </c>
      <c r="B21" s="29" t="s">
        <v>314</v>
      </c>
      <c r="C21" s="29" t="s">
        <v>217</v>
      </c>
      <c r="D21" s="29">
        <v>1</v>
      </c>
      <c r="E21" s="29" t="s">
        <v>108</v>
      </c>
      <c r="F21" s="29" t="s">
        <v>118</v>
      </c>
      <c r="G21" s="35">
        <v>30</v>
      </c>
      <c r="H21" s="29">
        <v>83</v>
      </c>
      <c r="I21" s="29" t="s">
        <v>9</v>
      </c>
      <c r="J21" s="29" t="s">
        <v>528</v>
      </c>
      <c r="K21" s="29" t="s">
        <v>132</v>
      </c>
      <c r="L21" s="29" t="s">
        <v>9</v>
      </c>
      <c r="M21" s="29" t="s">
        <v>8</v>
      </c>
      <c r="N21" s="29" t="s">
        <v>492</v>
      </c>
      <c r="O21" s="29" t="s">
        <v>35</v>
      </c>
      <c r="S21" s="29">
        <v>10.199999999999999</v>
      </c>
      <c r="T21" s="29">
        <v>53.2</v>
      </c>
      <c r="U21" s="29">
        <v>468</v>
      </c>
      <c r="V21" s="29">
        <v>10.199999999999999</v>
      </c>
      <c r="W21" s="29">
        <v>545</v>
      </c>
      <c r="X21" s="29">
        <v>28.2</v>
      </c>
      <c r="Y21" s="29">
        <v>2.38</v>
      </c>
    </row>
    <row r="22" spans="1:30" s="29" customFormat="1" x14ac:dyDescent="0.25">
      <c r="A22" s="29" t="s">
        <v>23</v>
      </c>
      <c r="B22" s="29" t="s">
        <v>314</v>
      </c>
      <c r="C22" s="29" t="s">
        <v>217</v>
      </c>
      <c r="D22" s="29">
        <v>1</v>
      </c>
      <c r="E22" s="97" t="s">
        <v>108</v>
      </c>
      <c r="F22" s="29" t="s">
        <v>118</v>
      </c>
      <c r="G22" s="35" t="s">
        <v>334</v>
      </c>
      <c r="H22" s="29">
        <v>16.309999999999999</v>
      </c>
      <c r="I22" s="29" t="s">
        <v>9</v>
      </c>
      <c r="J22" s="29" t="s">
        <v>528</v>
      </c>
      <c r="K22" s="29" t="s">
        <v>333</v>
      </c>
      <c r="N22" s="97" t="s">
        <v>494</v>
      </c>
      <c r="O22" s="29" t="s">
        <v>35</v>
      </c>
    </row>
    <row r="23" spans="1:30" s="29" customFormat="1" ht="15.6" x14ac:dyDescent="0.35">
      <c r="A23" s="29" t="s">
        <v>23</v>
      </c>
      <c r="B23" s="29" t="s">
        <v>314</v>
      </c>
      <c r="C23" s="29" t="s">
        <v>217</v>
      </c>
      <c r="D23" s="29">
        <v>1</v>
      </c>
      <c r="E23" s="29" t="s">
        <v>547</v>
      </c>
      <c r="F23" s="29" t="s">
        <v>119</v>
      </c>
      <c r="G23" s="35">
        <v>30</v>
      </c>
      <c r="H23" s="29">
        <v>19</v>
      </c>
      <c r="I23" s="29" t="s">
        <v>9</v>
      </c>
      <c r="J23" s="29" t="s">
        <v>528</v>
      </c>
      <c r="K23" s="29" t="s">
        <v>133</v>
      </c>
      <c r="L23" s="29" t="s">
        <v>9</v>
      </c>
      <c r="M23" s="29" t="s">
        <v>8</v>
      </c>
      <c r="N23" s="29" t="s">
        <v>495</v>
      </c>
      <c r="O23" s="29" t="s">
        <v>35</v>
      </c>
      <c r="Q23" s="29" t="s">
        <v>121</v>
      </c>
      <c r="S23" s="29">
        <f t="shared" ref="S23:Y23" si="1">S24*0.857</f>
        <v>8.7413999999999987</v>
      </c>
      <c r="T23" s="29">
        <f t="shared" si="1"/>
        <v>45.592400000000005</v>
      </c>
      <c r="U23" s="29">
        <f t="shared" si="1"/>
        <v>401.07599999999996</v>
      </c>
      <c r="V23" s="29">
        <f t="shared" si="1"/>
        <v>8.7413999999999987</v>
      </c>
      <c r="W23" s="29">
        <f t="shared" si="1"/>
        <v>467.065</v>
      </c>
      <c r="X23" s="29">
        <f t="shared" si="1"/>
        <v>24.167400000000001</v>
      </c>
      <c r="Y23" s="29">
        <f t="shared" si="1"/>
        <v>2.03966</v>
      </c>
      <c r="AD23" s="29" t="s">
        <v>123</v>
      </c>
    </row>
    <row r="24" spans="1:30" s="29" customFormat="1" ht="15.6" x14ac:dyDescent="0.35">
      <c r="A24" s="29" t="s">
        <v>23</v>
      </c>
      <c r="B24" s="29" t="s">
        <v>314</v>
      </c>
      <c r="C24" s="29" t="s">
        <v>217</v>
      </c>
      <c r="D24" s="29">
        <v>1</v>
      </c>
      <c r="E24" s="29" t="s">
        <v>546</v>
      </c>
      <c r="F24" s="29" t="s">
        <v>118</v>
      </c>
      <c r="G24" s="35">
        <v>30</v>
      </c>
      <c r="H24" s="29">
        <v>83</v>
      </c>
      <c r="I24" s="29" t="s">
        <v>9</v>
      </c>
      <c r="J24" s="29" t="s">
        <v>528</v>
      </c>
      <c r="K24" s="29" t="s">
        <v>132</v>
      </c>
      <c r="L24" s="29" t="s">
        <v>9</v>
      </c>
      <c r="M24" s="29" t="s">
        <v>8</v>
      </c>
      <c r="N24" s="29" t="s">
        <v>492</v>
      </c>
      <c r="O24" s="29" t="s">
        <v>292</v>
      </c>
      <c r="S24" s="29">
        <v>10.199999999999999</v>
      </c>
      <c r="T24" s="29">
        <v>53.2</v>
      </c>
      <c r="U24" s="29">
        <v>468</v>
      </c>
      <c r="V24" s="29">
        <v>10.199999999999999</v>
      </c>
      <c r="W24" s="29">
        <v>545</v>
      </c>
      <c r="X24" s="29">
        <v>28.2</v>
      </c>
      <c r="Y24" s="29">
        <v>2.38</v>
      </c>
    </row>
    <row r="25" spans="1:30" s="97" customFormat="1" ht="15.6" x14ac:dyDescent="0.35">
      <c r="A25" s="97" t="s">
        <v>23</v>
      </c>
      <c r="B25" s="29" t="s">
        <v>314</v>
      </c>
      <c r="C25" s="29" t="s">
        <v>217</v>
      </c>
      <c r="D25" s="29">
        <v>1</v>
      </c>
      <c r="E25" s="29" t="s">
        <v>546</v>
      </c>
      <c r="F25" s="97" t="s">
        <v>118</v>
      </c>
      <c r="G25" s="35" t="s">
        <v>334</v>
      </c>
      <c r="H25" s="33">
        <v>52.82</v>
      </c>
      <c r="I25" s="29" t="s">
        <v>9</v>
      </c>
      <c r="J25" s="29" t="s">
        <v>553</v>
      </c>
      <c r="K25" s="97" t="s">
        <v>333</v>
      </c>
      <c r="N25" s="97" t="s">
        <v>494</v>
      </c>
      <c r="O25" s="97" t="s">
        <v>35</v>
      </c>
    </row>
    <row r="26" spans="1:30" s="29" customFormat="1" ht="15.6" x14ac:dyDescent="0.35">
      <c r="A26" s="29" t="s">
        <v>23</v>
      </c>
      <c r="B26" s="29" t="s">
        <v>314</v>
      </c>
      <c r="C26" s="29" t="s">
        <v>217</v>
      </c>
      <c r="D26" s="29">
        <v>1</v>
      </c>
      <c r="E26" s="29" t="s">
        <v>546</v>
      </c>
      <c r="F26" s="29" t="s">
        <v>118</v>
      </c>
      <c r="G26" s="35">
        <v>30</v>
      </c>
      <c r="H26" s="29">
        <v>18.760000000000002</v>
      </c>
      <c r="I26" s="29" t="s">
        <v>9</v>
      </c>
      <c r="J26" s="29" t="s">
        <v>553</v>
      </c>
      <c r="K26" s="29" t="s">
        <v>333</v>
      </c>
      <c r="N26" s="97" t="s">
        <v>494</v>
      </c>
      <c r="O26" s="29" t="s">
        <v>35</v>
      </c>
    </row>
    <row r="27" spans="1:30" s="29" customFormat="1" ht="15.6" x14ac:dyDescent="0.35">
      <c r="A27" s="29" t="s">
        <v>23</v>
      </c>
      <c r="B27" s="29" t="s">
        <v>314</v>
      </c>
      <c r="C27" s="29" t="s">
        <v>217</v>
      </c>
      <c r="D27" s="29">
        <v>1</v>
      </c>
      <c r="E27" s="29" t="s">
        <v>546</v>
      </c>
      <c r="F27" s="29" t="s">
        <v>118</v>
      </c>
      <c r="G27" s="35" t="s">
        <v>334</v>
      </c>
      <c r="H27" s="29">
        <v>15</v>
      </c>
      <c r="I27" s="29" t="s">
        <v>9</v>
      </c>
      <c r="J27" s="29" t="s">
        <v>553</v>
      </c>
      <c r="K27" s="29" t="s">
        <v>333</v>
      </c>
      <c r="N27" s="97" t="s">
        <v>494</v>
      </c>
      <c r="O27" s="29" t="s">
        <v>35</v>
      </c>
    </row>
    <row r="28" spans="1:30" s="29" customFormat="1" x14ac:dyDescent="0.25">
      <c r="A28" s="29" t="s">
        <v>23</v>
      </c>
      <c r="B28" s="29" t="s">
        <v>314</v>
      </c>
      <c r="C28" s="29" t="s">
        <v>217</v>
      </c>
      <c r="D28" s="29">
        <v>1</v>
      </c>
      <c r="E28" s="29" t="s">
        <v>56</v>
      </c>
      <c r="F28" s="29" t="s">
        <v>118</v>
      </c>
      <c r="G28" s="29">
        <v>10</v>
      </c>
      <c r="H28" s="29">
        <v>5.3</v>
      </c>
      <c r="I28" s="29" t="s">
        <v>9</v>
      </c>
      <c r="J28" s="29" t="s">
        <v>528</v>
      </c>
      <c r="K28" s="29" t="s">
        <v>424</v>
      </c>
      <c r="L28" s="29" t="s">
        <v>9</v>
      </c>
      <c r="M28" s="29" t="s">
        <v>9</v>
      </c>
      <c r="N28" s="29" t="s">
        <v>53</v>
      </c>
      <c r="O28" s="29" t="s">
        <v>35</v>
      </c>
      <c r="Q28" s="29">
        <v>27</v>
      </c>
      <c r="S28" s="29" t="e">
        <f>#REF!*0.2857</f>
        <v>#REF!</v>
      </c>
      <c r="T28" s="29" t="e">
        <f>#REF!*0.2857</f>
        <v>#REF!</v>
      </c>
      <c r="U28" s="29" t="e">
        <f>#REF!*0.2857</f>
        <v>#REF!</v>
      </c>
      <c r="V28" s="29" t="e">
        <f>#REF!*0.2857</f>
        <v>#REF!</v>
      </c>
      <c r="W28" s="29" t="e">
        <f>#REF!*0.2857</f>
        <v>#REF!</v>
      </c>
      <c r="X28" s="29" t="e">
        <f>#REF!*0.2857</f>
        <v>#REF!</v>
      </c>
      <c r="Y28" s="29" t="e">
        <f>#REF!*0.2857</f>
        <v>#REF!</v>
      </c>
      <c r="AC28" s="29" t="s">
        <v>219</v>
      </c>
      <c r="AD28" s="29">
        <v>10</v>
      </c>
    </row>
    <row r="29" spans="1:30" s="29" customFormat="1" x14ac:dyDescent="0.25">
      <c r="A29" s="29" t="s">
        <v>23</v>
      </c>
      <c r="B29" s="29" t="s">
        <v>314</v>
      </c>
      <c r="C29" s="29" t="s">
        <v>217</v>
      </c>
      <c r="D29" s="29">
        <v>1</v>
      </c>
      <c r="E29" s="29" t="s">
        <v>57</v>
      </c>
      <c r="F29" s="29" t="s">
        <v>118</v>
      </c>
      <c r="G29" s="29">
        <v>10</v>
      </c>
      <c r="H29" s="29">
        <v>6</v>
      </c>
      <c r="I29" s="29" t="s">
        <v>9</v>
      </c>
      <c r="J29" s="29" t="s">
        <v>528</v>
      </c>
      <c r="K29" s="29" t="s">
        <v>424</v>
      </c>
      <c r="L29" s="29" t="s">
        <v>9</v>
      </c>
      <c r="M29" s="29" t="s">
        <v>9</v>
      </c>
      <c r="N29" s="29" t="s">
        <v>53</v>
      </c>
      <c r="O29" s="29" t="s">
        <v>35</v>
      </c>
      <c r="Q29" s="29">
        <v>27</v>
      </c>
      <c r="S29" s="29" t="e">
        <f>#REF!*0.2857</f>
        <v>#REF!</v>
      </c>
      <c r="T29" s="29" t="e">
        <f>#REF!*0.2857</f>
        <v>#REF!</v>
      </c>
      <c r="U29" s="29" t="e">
        <f>#REF!*0.2857</f>
        <v>#REF!</v>
      </c>
      <c r="V29" s="29" t="e">
        <f>#REF!*0.2857</f>
        <v>#REF!</v>
      </c>
      <c r="W29" s="29" t="e">
        <f>#REF!*0.2857</f>
        <v>#REF!</v>
      </c>
      <c r="X29" s="29" t="e">
        <f>#REF!*0.2857</f>
        <v>#REF!</v>
      </c>
      <c r="Y29" s="29" t="e">
        <f>#REF!*0.2857</f>
        <v>#REF!</v>
      </c>
      <c r="AC29" s="29" t="s">
        <v>219</v>
      </c>
      <c r="AD29" s="29">
        <v>10</v>
      </c>
    </row>
    <row r="30" spans="1:30" s="29" customFormat="1" x14ac:dyDescent="0.25">
      <c r="A30" s="29" t="s">
        <v>23</v>
      </c>
      <c r="B30" s="29" t="s">
        <v>314</v>
      </c>
      <c r="C30" s="29" t="s">
        <v>217</v>
      </c>
      <c r="D30" s="29">
        <v>1</v>
      </c>
      <c r="E30" s="29" t="s">
        <v>58</v>
      </c>
      <c r="F30" s="29" t="s">
        <v>118</v>
      </c>
      <c r="G30" s="29">
        <v>10</v>
      </c>
      <c r="H30" s="29">
        <v>7</v>
      </c>
      <c r="I30" s="29" t="s">
        <v>9</v>
      </c>
      <c r="J30" s="29" t="s">
        <v>528</v>
      </c>
      <c r="K30" s="29" t="s">
        <v>424</v>
      </c>
      <c r="L30" s="29" t="s">
        <v>9</v>
      </c>
      <c r="M30" s="29" t="s">
        <v>9</v>
      </c>
      <c r="N30" s="29" t="s">
        <v>53</v>
      </c>
      <c r="O30" s="29" t="s">
        <v>35</v>
      </c>
      <c r="Q30" s="29">
        <v>27</v>
      </c>
      <c r="S30" s="29" t="e">
        <f>#REF!*0.2857</f>
        <v>#REF!</v>
      </c>
      <c r="T30" s="29" t="e">
        <f>#REF!*0.2857</f>
        <v>#REF!</v>
      </c>
      <c r="U30" s="29" t="e">
        <f>#REF!*0.2857</f>
        <v>#REF!</v>
      </c>
      <c r="V30" s="29" t="e">
        <f>#REF!*0.2857</f>
        <v>#REF!</v>
      </c>
      <c r="W30" s="29" t="e">
        <f>#REF!*0.2857</f>
        <v>#REF!</v>
      </c>
      <c r="X30" s="29" t="e">
        <f>#REF!*0.2857</f>
        <v>#REF!</v>
      </c>
      <c r="Y30" s="29" t="e">
        <f>#REF!*0.2857</f>
        <v>#REF!</v>
      </c>
      <c r="AC30" s="29" t="s">
        <v>219</v>
      </c>
      <c r="AD30" s="29">
        <v>10</v>
      </c>
    </row>
    <row r="31" spans="1:30" s="29" customFormat="1" x14ac:dyDescent="0.25">
      <c r="A31" s="29" t="s">
        <v>23</v>
      </c>
      <c r="B31" s="29" t="s">
        <v>314</v>
      </c>
      <c r="C31" s="29" t="s">
        <v>217</v>
      </c>
      <c r="D31" s="29">
        <v>1</v>
      </c>
      <c r="E31" s="29" t="s">
        <v>60</v>
      </c>
      <c r="F31" s="29" t="s">
        <v>118</v>
      </c>
      <c r="G31" s="29">
        <v>10</v>
      </c>
      <c r="H31" s="29">
        <v>9.3000000000000007</v>
      </c>
      <c r="I31" s="29" t="s">
        <v>9</v>
      </c>
      <c r="J31" s="29" t="s">
        <v>528</v>
      </c>
      <c r="K31" s="29" t="s">
        <v>424</v>
      </c>
      <c r="L31" s="29" t="s">
        <v>9</v>
      </c>
      <c r="M31" s="29" t="s">
        <v>9</v>
      </c>
      <c r="N31" s="29" t="s">
        <v>53</v>
      </c>
      <c r="O31" s="29" t="s">
        <v>35</v>
      </c>
      <c r="Q31" s="29">
        <v>27</v>
      </c>
      <c r="S31" s="29" t="e">
        <f>#REF!*0.2857</f>
        <v>#REF!</v>
      </c>
      <c r="T31" s="29" t="e">
        <f>#REF!*0.2857</f>
        <v>#REF!</v>
      </c>
      <c r="U31" s="29" t="e">
        <f>#REF!*0.2857</f>
        <v>#REF!</v>
      </c>
      <c r="V31" s="29" t="e">
        <f>#REF!*0.2857</f>
        <v>#REF!</v>
      </c>
      <c r="W31" s="29" t="e">
        <f>#REF!*0.2857</f>
        <v>#REF!</v>
      </c>
      <c r="X31" s="29" t="e">
        <f>#REF!*0.2857</f>
        <v>#REF!</v>
      </c>
      <c r="Y31" s="29" t="e">
        <f>#REF!*0.2857</f>
        <v>#REF!</v>
      </c>
      <c r="AC31" s="29" t="s">
        <v>219</v>
      </c>
      <c r="AD31" s="29">
        <v>10</v>
      </c>
    </row>
    <row r="32" spans="1:30" s="29" customFormat="1" ht="10.5" customHeight="1" x14ac:dyDescent="0.25">
      <c r="A32" s="29" t="s">
        <v>23</v>
      </c>
      <c r="B32" s="29" t="s">
        <v>314</v>
      </c>
      <c r="C32" s="29" t="s">
        <v>217</v>
      </c>
      <c r="D32" s="29">
        <v>1</v>
      </c>
      <c r="E32" s="29" t="s">
        <v>61</v>
      </c>
      <c r="F32" s="29" t="s">
        <v>118</v>
      </c>
      <c r="G32" s="29">
        <v>10</v>
      </c>
      <c r="H32" s="29">
        <v>13</v>
      </c>
      <c r="I32" s="29" t="s">
        <v>9</v>
      </c>
      <c r="J32" s="29" t="s">
        <v>528</v>
      </c>
      <c r="K32" s="29" t="s">
        <v>424</v>
      </c>
      <c r="L32" s="29" t="s">
        <v>9</v>
      </c>
      <c r="M32" s="29" t="s">
        <v>9</v>
      </c>
      <c r="N32" s="29" t="s">
        <v>53</v>
      </c>
      <c r="O32" s="29" t="s">
        <v>35</v>
      </c>
      <c r="Q32" s="29">
        <v>27</v>
      </c>
      <c r="S32" s="29" t="e">
        <f>#REF!*0.2857</f>
        <v>#REF!</v>
      </c>
      <c r="T32" s="29" t="e">
        <f>#REF!*0.2857</f>
        <v>#REF!</v>
      </c>
      <c r="U32" s="29" t="e">
        <f>#REF!*0.2857</f>
        <v>#REF!</v>
      </c>
      <c r="V32" s="29" t="e">
        <f>#REF!*0.2857</f>
        <v>#REF!</v>
      </c>
      <c r="W32" s="29" t="e">
        <f>#REF!*0.2857</f>
        <v>#REF!</v>
      </c>
      <c r="X32" s="29" t="e">
        <f>#REF!*0.2857</f>
        <v>#REF!</v>
      </c>
      <c r="Y32" s="29" t="e">
        <f>#REF!*0.2857</f>
        <v>#REF!</v>
      </c>
      <c r="AC32" s="29" t="s">
        <v>219</v>
      </c>
      <c r="AD32" s="29">
        <v>10</v>
      </c>
    </row>
    <row r="33" spans="1:30" s="29" customFormat="1" x14ac:dyDescent="0.25">
      <c r="A33" s="29" t="s">
        <v>23</v>
      </c>
      <c r="B33" s="29" t="s">
        <v>314</v>
      </c>
      <c r="C33" s="29" t="s">
        <v>217</v>
      </c>
      <c r="D33" s="29">
        <v>1</v>
      </c>
      <c r="E33" s="29" t="s">
        <v>42</v>
      </c>
      <c r="F33" s="29" t="s">
        <v>118</v>
      </c>
      <c r="G33" s="29">
        <v>10</v>
      </c>
      <c r="H33" s="29">
        <v>15</v>
      </c>
      <c r="I33" s="29" t="s">
        <v>9</v>
      </c>
      <c r="J33" s="29" t="s">
        <v>528</v>
      </c>
      <c r="K33" s="29" t="s">
        <v>424</v>
      </c>
      <c r="L33" s="29" t="s">
        <v>9</v>
      </c>
      <c r="M33" s="29" t="s">
        <v>9</v>
      </c>
      <c r="N33" s="29" t="s">
        <v>53</v>
      </c>
      <c r="O33" s="29" t="s">
        <v>35</v>
      </c>
      <c r="Q33" s="29">
        <v>27</v>
      </c>
      <c r="S33" s="29" t="e">
        <f>#REF!*0.2857</f>
        <v>#REF!</v>
      </c>
      <c r="T33" s="29" t="e">
        <f>#REF!*0.2857</f>
        <v>#REF!</v>
      </c>
      <c r="U33" s="29" t="e">
        <f>#REF!*0.2857</f>
        <v>#REF!</v>
      </c>
      <c r="V33" s="29" t="e">
        <f>#REF!*0.2857</f>
        <v>#REF!</v>
      </c>
      <c r="W33" s="29" t="e">
        <f>#REF!*0.2857</f>
        <v>#REF!</v>
      </c>
      <c r="X33" s="29" t="e">
        <f>#REF!*0.2857</f>
        <v>#REF!</v>
      </c>
      <c r="Y33" s="29" t="e">
        <f>#REF!*0.2857</f>
        <v>#REF!</v>
      </c>
      <c r="AC33" s="29" t="s">
        <v>219</v>
      </c>
      <c r="AD33" s="29">
        <v>10</v>
      </c>
    </row>
    <row r="34" spans="1:30" s="29" customFormat="1" x14ac:dyDescent="0.25">
      <c r="A34" s="29" t="s">
        <v>23</v>
      </c>
      <c r="B34" s="29" t="s">
        <v>314</v>
      </c>
      <c r="C34" s="29" t="s">
        <v>217</v>
      </c>
      <c r="D34" s="29">
        <v>1</v>
      </c>
      <c r="E34" s="29" t="s">
        <v>62</v>
      </c>
      <c r="F34" s="29" t="s">
        <v>118</v>
      </c>
      <c r="G34" s="29">
        <v>10</v>
      </c>
      <c r="H34" s="29">
        <v>3.9</v>
      </c>
      <c r="I34" s="29" t="s">
        <v>9</v>
      </c>
      <c r="J34" s="29" t="s">
        <v>528</v>
      </c>
      <c r="K34" s="29" t="s">
        <v>424</v>
      </c>
      <c r="L34" s="29" t="s">
        <v>9</v>
      </c>
      <c r="M34" s="29" t="s">
        <v>9</v>
      </c>
      <c r="N34" s="29" t="s">
        <v>53</v>
      </c>
      <c r="O34" s="29" t="s">
        <v>35</v>
      </c>
      <c r="Q34" s="29">
        <v>27</v>
      </c>
      <c r="S34" s="29">
        <f>'Chronic SW data for Appendix'!S84*0.2857</f>
        <v>2.6643982019999997</v>
      </c>
      <c r="T34" s="29">
        <f>'Chronic SW data for Appendix'!T84*0.2857</f>
        <v>13.896665132000001</v>
      </c>
      <c r="U34" s="29">
        <f>'Chronic SW data for Appendix'!U84*0.2857</f>
        <v>122.24885868000001</v>
      </c>
      <c r="V34" s="29">
        <f>'Chronic SW data for Appendix'!V84*0.2857</f>
        <v>2.6643982019999997</v>
      </c>
      <c r="W34" s="29">
        <f>'Chronic SW data for Appendix'!W84*0.2857</f>
        <v>142.85</v>
      </c>
      <c r="X34" s="29">
        <f>'Chronic SW data for Appendix'!X84*0.2857</f>
        <v>7.3662773819999998</v>
      </c>
      <c r="Y34" s="29">
        <f>'Chronic SW data for Appendix'!Y84*0.2857</f>
        <v>0.62169291380000002</v>
      </c>
      <c r="AC34" s="29" t="s">
        <v>219</v>
      </c>
      <c r="AD34" s="29">
        <v>10</v>
      </c>
    </row>
    <row r="35" spans="1:30" s="29" customFormat="1" x14ac:dyDescent="0.25">
      <c r="A35" s="29" t="s">
        <v>23</v>
      </c>
      <c r="B35" s="29" t="s">
        <v>314</v>
      </c>
      <c r="C35" s="29" t="s">
        <v>217</v>
      </c>
      <c r="D35" s="29">
        <v>1</v>
      </c>
      <c r="E35" s="29" t="s">
        <v>56</v>
      </c>
      <c r="F35" s="29" t="s">
        <v>118</v>
      </c>
      <c r="G35" s="29">
        <v>20</v>
      </c>
      <c r="H35" s="29">
        <v>38</v>
      </c>
      <c r="I35" s="29" t="s">
        <v>9</v>
      </c>
      <c r="J35" s="29" t="s">
        <v>528</v>
      </c>
      <c r="K35" s="29" t="s">
        <v>424</v>
      </c>
      <c r="L35" s="29" t="s">
        <v>9</v>
      </c>
      <c r="M35" s="29" t="s">
        <v>9</v>
      </c>
      <c r="N35" s="29" t="s">
        <v>54</v>
      </c>
      <c r="O35" s="29" t="s">
        <v>35</v>
      </c>
      <c r="Q35" s="29">
        <v>27</v>
      </c>
      <c r="S35" s="29">
        <v>5.8139999999999992</v>
      </c>
      <c r="T35" s="29">
        <v>30.323999999999998</v>
      </c>
      <c r="U35" s="29">
        <v>266.76</v>
      </c>
      <c r="V35" s="29">
        <v>5.8139999999999992</v>
      </c>
      <c r="W35" s="29">
        <v>310.64999999999998</v>
      </c>
      <c r="X35" s="29">
        <v>16.073999999999998</v>
      </c>
      <c r="Y35" s="29">
        <v>1.3565999999999998</v>
      </c>
      <c r="AC35" s="29" t="s">
        <v>219</v>
      </c>
      <c r="AD35" s="29">
        <v>20</v>
      </c>
    </row>
    <row r="36" spans="1:30" s="29" customFormat="1" x14ac:dyDescent="0.25">
      <c r="A36" s="29" t="s">
        <v>23</v>
      </c>
      <c r="B36" s="29" t="s">
        <v>314</v>
      </c>
      <c r="C36" s="29" t="s">
        <v>217</v>
      </c>
      <c r="D36" s="29">
        <v>1</v>
      </c>
      <c r="E36" s="29" t="s">
        <v>57</v>
      </c>
      <c r="F36" s="29" t="s">
        <v>118</v>
      </c>
      <c r="G36" s="29">
        <v>20</v>
      </c>
      <c r="H36" s="29">
        <v>34</v>
      </c>
      <c r="I36" s="29" t="s">
        <v>9</v>
      </c>
      <c r="J36" s="29" t="s">
        <v>528</v>
      </c>
      <c r="K36" s="29" t="s">
        <v>424</v>
      </c>
      <c r="L36" s="29" t="s">
        <v>9</v>
      </c>
      <c r="M36" s="29" t="s">
        <v>9</v>
      </c>
      <c r="N36" s="29" t="s">
        <v>54</v>
      </c>
      <c r="O36" s="29" t="s">
        <v>35</v>
      </c>
      <c r="Q36" s="29">
        <v>27</v>
      </c>
      <c r="S36" s="29">
        <v>5.8139999999999992</v>
      </c>
      <c r="T36" s="29">
        <v>30.323999999999998</v>
      </c>
      <c r="U36" s="29">
        <v>266.76</v>
      </c>
      <c r="V36" s="29">
        <v>5.8139999999999992</v>
      </c>
      <c r="W36" s="29">
        <v>310.64999999999998</v>
      </c>
      <c r="X36" s="29">
        <v>16.073999999999998</v>
      </c>
      <c r="Y36" s="29">
        <v>1.3565999999999998</v>
      </c>
      <c r="AC36" s="29" t="s">
        <v>219</v>
      </c>
      <c r="AD36" s="29">
        <v>20</v>
      </c>
    </row>
    <row r="37" spans="1:30" s="29" customFormat="1" x14ac:dyDescent="0.25">
      <c r="A37" s="29" t="s">
        <v>23</v>
      </c>
      <c r="B37" s="29" t="s">
        <v>314</v>
      </c>
      <c r="C37" s="29" t="s">
        <v>217</v>
      </c>
      <c r="D37" s="29">
        <v>1</v>
      </c>
      <c r="E37" s="29" t="s">
        <v>58</v>
      </c>
      <c r="F37" s="29" t="s">
        <v>118</v>
      </c>
      <c r="G37" s="29">
        <v>20</v>
      </c>
      <c r="H37" s="29">
        <v>50</v>
      </c>
      <c r="I37" s="29" t="s">
        <v>9</v>
      </c>
      <c r="J37" s="29" t="s">
        <v>528</v>
      </c>
      <c r="K37" s="29" t="s">
        <v>424</v>
      </c>
      <c r="L37" s="29" t="s">
        <v>9</v>
      </c>
      <c r="M37" s="29" t="s">
        <v>9</v>
      </c>
      <c r="N37" s="29" t="s">
        <v>54</v>
      </c>
      <c r="O37" s="29" t="s">
        <v>35</v>
      </c>
      <c r="Q37" s="29">
        <v>27</v>
      </c>
      <c r="S37" s="29">
        <v>5.8139999999999992</v>
      </c>
      <c r="T37" s="29">
        <v>30.323999999999998</v>
      </c>
      <c r="U37" s="29">
        <v>266.76</v>
      </c>
      <c r="V37" s="29">
        <v>5.8139999999999992</v>
      </c>
      <c r="W37" s="29">
        <v>310.64999999999998</v>
      </c>
      <c r="X37" s="29">
        <v>16.073999999999998</v>
      </c>
      <c r="Y37" s="29">
        <v>1.3565999999999998</v>
      </c>
      <c r="AC37" s="29" t="s">
        <v>219</v>
      </c>
      <c r="AD37" s="29">
        <v>20</v>
      </c>
    </row>
    <row r="38" spans="1:30" s="29" customFormat="1" x14ac:dyDescent="0.25">
      <c r="A38" s="29" t="s">
        <v>23</v>
      </c>
      <c r="B38" s="29" t="s">
        <v>314</v>
      </c>
      <c r="C38" s="29" t="s">
        <v>217</v>
      </c>
      <c r="D38" s="29">
        <v>1</v>
      </c>
      <c r="E38" s="29" t="s">
        <v>60</v>
      </c>
      <c r="F38" s="29" t="s">
        <v>118</v>
      </c>
      <c r="G38" s="29">
        <v>20</v>
      </c>
      <c r="H38" s="29">
        <v>65</v>
      </c>
      <c r="I38" s="29" t="s">
        <v>9</v>
      </c>
      <c r="J38" s="29" t="s">
        <v>528</v>
      </c>
      <c r="K38" s="29" t="s">
        <v>424</v>
      </c>
      <c r="L38" s="29" t="s">
        <v>9</v>
      </c>
      <c r="M38" s="29" t="s">
        <v>9</v>
      </c>
      <c r="N38" s="29" t="s">
        <v>54</v>
      </c>
      <c r="O38" s="29" t="s">
        <v>35</v>
      </c>
      <c r="Q38" s="29">
        <v>27</v>
      </c>
      <c r="S38" s="29">
        <v>5.8139999999999992</v>
      </c>
      <c r="T38" s="29">
        <v>30.323999999999998</v>
      </c>
      <c r="U38" s="29">
        <v>266.76</v>
      </c>
      <c r="V38" s="29">
        <v>5.8139999999999992</v>
      </c>
      <c r="W38" s="29">
        <v>310.64999999999998</v>
      </c>
      <c r="X38" s="29">
        <v>16.073999999999998</v>
      </c>
      <c r="Y38" s="29">
        <v>1.3565999999999998</v>
      </c>
      <c r="AC38" s="29" t="s">
        <v>219</v>
      </c>
      <c r="AD38" s="29">
        <v>20</v>
      </c>
    </row>
    <row r="39" spans="1:30" s="29" customFormat="1" x14ac:dyDescent="0.25">
      <c r="A39" s="29" t="s">
        <v>23</v>
      </c>
      <c r="B39" s="29" t="s">
        <v>314</v>
      </c>
      <c r="C39" s="29" t="s">
        <v>217</v>
      </c>
      <c r="D39" s="29">
        <v>1</v>
      </c>
      <c r="E39" s="29" t="s">
        <v>61</v>
      </c>
      <c r="F39" s="29" t="s">
        <v>118</v>
      </c>
      <c r="G39" s="29">
        <v>20</v>
      </c>
      <c r="H39" s="29">
        <v>60</v>
      </c>
      <c r="I39" s="29" t="s">
        <v>9</v>
      </c>
      <c r="J39" s="29" t="s">
        <v>528</v>
      </c>
      <c r="K39" s="29" t="s">
        <v>424</v>
      </c>
      <c r="L39" s="29" t="s">
        <v>9</v>
      </c>
      <c r="M39" s="29" t="s">
        <v>9</v>
      </c>
      <c r="N39" s="29" t="s">
        <v>54</v>
      </c>
      <c r="O39" s="29" t="s">
        <v>35</v>
      </c>
      <c r="Q39" s="29">
        <v>27</v>
      </c>
      <c r="S39" s="29">
        <v>5.8139999999999992</v>
      </c>
      <c r="T39" s="29">
        <v>30.323999999999998</v>
      </c>
      <c r="U39" s="29">
        <v>266.76</v>
      </c>
      <c r="V39" s="29">
        <v>5.8139999999999992</v>
      </c>
      <c r="W39" s="29">
        <v>310.64999999999998</v>
      </c>
      <c r="X39" s="29">
        <v>16.073999999999998</v>
      </c>
      <c r="Y39" s="29">
        <v>1.3565999999999998</v>
      </c>
      <c r="AC39" s="29" t="s">
        <v>219</v>
      </c>
      <c r="AD39" s="29">
        <v>20</v>
      </c>
    </row>
    <row r="40" spans="1:30" s="29" customFormat="1" x14ac:dyDescent="0.25">
      <c r="A40" s="29" t="s">
        <v>23</v>
      </c>
      <c r="B40" s="29" t="s">
        <v>314</v>
      </c>
      <c r="C40" s="29" t="s">
        <v>217</v>
      </c>
      <c r="D40" s="29">
        <v>1</v>
      </c>
      <c r="E40" s="29" t="s">
        <v>42</v>
      </c>
      <c r="F40" s="29" t="s">
        <v>118</v>
      </c>
      <c r="G40" s="29">
        <v>20</v>
      </c>
      <c r="H40" s="29">
        <v>100</v>
      </c>
      <c r="I40" s="29" t="s">
        <v>9</v>
      </c>
      <c r="J40" s="29" t="s">
        <v>528</v>
      </c>
      <c r="K40" s="29" t="s">
        <v>424</v>
      </c>
      <c r="L40" s="29" t="s">
        <v>9</v>
      </c>
      <c r="M40" s="29" t="s">
        <v>9</v>
      </c>
      <c r="N40" s="29" t="s">
        <v>54</v>
      </c>
      <c r="O40" s="29" t="s">
        <v>35</v>
      </c>
      <c r="Q40" s="29">
        <v>27</v>
      </c>
      <c r="S40" s="29">
        <v>5.8139999999999992</v>
      </c>
      <c r="T40" s="29">
        <v>30.323999999999998</v>
      </c>
      <c r="U40" s="29">
        <v>266.76</v>
      </c>
      <c r="V40" s="29">
        <v>5.8139999999999992</v>
      </c>
      <c r="W40" s="29">
        <v>310.64999999999998</v>
      </c>
      <c r="X40" s="29">
        <v>16.073999999999998</v>
      </c>
      <c r="Y40" s="29">
        <v>1.3565999999999998</v>
      </c>
      <c r="AC40" s="29" t="s">
        <v>219</v>
      </c>
      <c r="AD40" s="29">
        <v>20</v>
      </c>
    </row>
    <row r="41" spans="1:30" s="29" customFormat="1" x14ac:dyDescent="0.25">
      <c r="A41" s="29" t="s">
        <v>23</v>
      </c>
      <c r="B41" s="29" t="s">
        <v>314</v>
      </c>
      <c r="C41" s="29" t="s">
        <v>217</v>
      </c>
      <c r="D41" s="29">
        <v>1</v>
      </c>
      <c r="E41" s="29" t="s">
        <v>62</v>
      </c>
      <c r="F41" s="29" t="s">
        <v>118</v>
      </c>
      <c r="G41" s="29">
        <v>20</v>
      </c>
      <c r="H41" s="29">
        <v>60</v>
      </c>
      <c r="I41" s="29" t="s">
        <v>9</v>
      </c>
      <c r="J41" s="29" t="s">
        <v>528</v>
      </c>
      <c r="K41" s="29" t="s">
        <v>424</v>
      </c>
      <c r="L41" s="29" t="s">
        <v>9</v>
      </c>
      <c r="M41" s="29" t="s">
        <v>9</v>
      </c>
      <c r="N41" s="29" t="s">
        <v>54</v>
      </c>
      <c r="O41" s="29" t="s">
        <v>35</v>
      </c>
      <c r="Q41" s="29">
        <v>27</v>
      </c>
      <c r="S41" s="29">
        <v>5.8139999999999992</v>
      </c>
      <c r="T41" s="29">
        <v>30.323999999999998</v>
      </c>
      <c r="U41" s="29">
        <v>266.76</v>
      </c>
      <c r="V41" s="29">
        <v>5.8139999999999992</v>
      </c>
      <c r="W41" s="29">
        <v>310.64999999999998</v>
      </c>
      <c r="X41" s="29">
        <v>16.073999999999998</v>
      </c>
      <c r="Y41" s="29">
        <v>1.3565999999999998</v>
      </c>
      <c r="AC41" s="29" t="s">
        <v>219</v>
      </c>
      <c r="AD41" s="29">
        <v>20</v>
      </c>
    </row>
    <row r="42" spans="1:30" s="29" customFormat="1" x14ac:dyDescent="0.25">
      <c r="A42" s="29" t="s">
        <v>23</v>
      </c>
      <c r="B42" s="29" t="s">
        <v>314</v>
      </c>
      <c r="C42" s="29" t="s">
        <v>217</v>
      </c>
      <c r="D42" s="29">
        <v>1</v>
      </c>
      <c r="E42" s="29" t="s">
        <v>56</v>
      </c>
      <c r="F42" s="29" t="s">
        <v>118</v>
      </c>
      <c r="G42" s="29">
        <v>30</v>
      </c>
      <c r="H42" s="29">
        <v>64</v>
      </c>
      <c r="I42" s="29" t="s">
        <v>9</v>
      </c>
      <c r="J42" s="29" t="s">
        <v>528</v>
      </c>
      <c r="K42" s="29" t="s">
        <v>424</v>
      </c>
      <c r="L42" s="29" t="s">
        <v>9</v>
      </c>
      <c r="M42" s="29" t="s">
        <v>9</v>
      </c>
      <c r="N42" s="29" t="s">
        <v>55</v>
      </c>
      <c r="O42" s="29" t="s">
        <v>35</v>
      </c>
      <c r="Q42" s="29">
        <v>27</v>
      </c>
      <c r="S42" s="29" t="e">
        <f>#REF!*0.857</f>
        <v>#REF!</v>
      </c>
      <c r="T42" s="29" t="e">
        <f>#REF!*0.857</f>
        <v>#REF!</v>
      </c>
      <c r="U42" s="29" t="e">
        <f>#REF!*0.857</f>
        <v>#REF!</v>
      </c>
      <c r="V42" s="29" t="e">
        <f>#REF!*0.857</f>
        <v>#REF!</v>
      </c>
      <c r="W42" s="29" t="e">
        <f>#REF!*0.857</f>
        <v>#REF!</v>
      </c>
      <c r="X42" s="29" t="e">
        <f>#REF!*0.857</f>
        <v>#REF!</v>
      </c>
      <c r="Y42" s="29" t="e">
        <f>#REF!*0.857</f>
        <v>#REF!</v>
      </c>
      <c r="AC42" s="29" t="s">
        <v>219</v>
      </c>
      <c r="AD42" s="29">
        <v>30</v>
      </c>
    </row>
    <row r="43" spans="1:30" s="29" customFormat="1" x14ac:dyDescent="0.25">
      <c r="A43" s="29" t="s">
        <v>23</v>
      </c>
      <c r="B43" s="29" t="s">
        <v>314</v>
      </c>
      <c r="C43" s="29" t="s">
        <v>217</v>
      </c>
      <c r="D43" s="29">
        <v>1</v>
      </c>
      <c r="E43" s="29" t="s">
        <v>57</v>
      </c>
      <c r="F43" s="29" t="s">
        <v>118</v>
      </c>
      <c r="G43" s="29">
        <v>30</v>
      </c>
      <c r="H43" s="29">
        <v>19</v>
      </c>
      <c r="I43" s="29" t="s">
        <v>9</v>
      </c>
      <c r="J43" s="29" t="s">
        <v>528</v>
      </c>
      <c r="K43" s="29" t="s">
        <v>424</v>
      </c>
      <c r="L43" s="29" t="s">
        <v>9</v>
      </c>
      <c r="M43" s="29" t="s">
        <v>9</v>
      </c>
      <c r="N43" s="29" t="s">
        <v>55</v>
      </c>
      <c r="O43" s="29" t="s">
        <v>35</v>
      </c>
      <c r="Q43" s="29">
        <v>27</v>
      </c>
      <c r="S43" s="29" t="e">
        <f>#REF!*0.857</f>
        <v>#REF!</v>
      </c>
      <c r="T43" s="29" t="e">
        <f>#REF!*0.857</f>
        <v>#REF!</v>
      </c>
      <c r="U43" s="29" t="e">
        <f>#REF!*0.857</f>
        <v>#REF!</v>
      </c>
      <c r="V43" s="29" t="e">
        <f>#REF!*0.857</f>
        <v>#REF!</v>
      </c>
      <c r="W43" s="29" t="e">
        <f>#REF!*0.857</f>
        <v>#REF!</v>
      </c>
      <c r="X43" s="29" t="e">
        <f>#REF!*0.857</f>
        <v>#REF!</v>
      </c>
      <c r="Y43" s="29" t="e">
        <f>#REF!*0.857</f>
        <v>#REF!</v>
      </c>
      <c r="AC43" s="29" t="s">
        <v>219</v>
      </c>
      <c r="AD43" s="29">
        <v>30</v>
      </c>
    </row>
    <row r="44" spans="1:30" s="29" customFormat="1" x14ac:dyDescent="0.25">
      <c r="A44" s="29" t="s">
        <v>23</v>
      </c>
      <c r="B44" s="29" t="s">
        <v>314</v>
      </c>
      <c r="C44" s="29" t="s">
        <v>217</v>
      </c>
      <c r="D44" s="29">
        <v>1</v>
      </c>
      <c r="E44" s="29" t="s">
        <v>58</v>
      </c>
      <c r="F44" s="29" t="s">
        <v>118</v>
      </c>
      <c r="G44" s="29">
        <v>30</v>
      </c>
      <c r="H44" s="29">
        <v>84</v>
      </c>
      <c r="I44" s="29" t="s">
        <v>9</v>
      </c>
      <c r="J44" s="29" t="s">
        <v>528</v>
      </c>
      <c r="K44" s="29" t="s">
        <v>424</v>
      </c>
      <c r="L44" s="29" t="s">
        <v>9</v>
      </c>
      <c r="M44" s="29" t="s">
        <v>9</v>
      </c>
      <c r="N44" s="29" t="s">
        <v>55</v>
      </c>
      <c r="O44" s="29" t="s">
        <v>35</v>
      </c>
      <c r="Q44" s="29">
        <v>27</v>
      </c>
      <c r="S44" s="29" t="e">
        <f>#REF!*0.857</f>
        <v>#REF!</v>
      </c>
      <c r="T44" s="29" t="e">
        <f>#REF!*0.857</f>
        <v>#REF!</v>
      </c>
      <c r="U44" s="29" t="e">
        <f>#REF!*0.857</f>
        <v>#REF!</v>
      </c>
      <c r="V44" s="29" t="e">
        <f>#REF!*0.857</f>
        <v>#REF!</v>
      </c>
      <c r="W44" s="29" t="e">
        <f>#REF!*0.857</f>
        <v>#REF!</v>
      </c>
      <c r="X44" s="29" t="e">
        <f>#REF!*0.857</f>
        <v>#REF!</v>
      </c>
      <c r="Y44" s="29" t="e">
        <f>#REF!*0.857</f>
        <v>#REF!</v>
      </c>
      <c r="AC44" s="29" t="s">
        <v>219</v>
      </c>
      <c r="AD44" s="29">
        <v>30</v>
      </c>
    </row>
    <row r="45" spans="1:30" s="29" customFormat="1" ht="15.6" x14ac:dyDescent="0.35">
      <c r="A45" s="29" t="s">
        <v>23</v>
      </c>
      <c r="B45" s="28" t="s">
        <v>316</v>
      </c>
      <c r="C45" s="29" t="s">
        <v>221</v>
      </c>
      <c r="D45" s="29">
        <v>1</v>
      </c>
      <c r="E45" s="29" t="s">
        <v>549</v>
      </c>
      <c r="F45" s="29" t="s">
        <v>118</v>
      </c>
      <c r="G45" s="35" t="s">
        <v>338</v>
      </c>
      <c r="H45" s="29">
        <v>103</v>
      </c>
      <c r="I45" s="29" t="s">
        <v>9</v>
      </c>
      <c r="J45" s="29" t="s">
        <v>582</v>
      </c>
      <c r="K45" s="29" t="s">
        <v>337</v>
      </c>
      <c r="L45" s="29" t="s">
        <v>8</v>
      </c>
      <c r="M45" s="29" t="s">
        <v>8</v>
      </c>
      <c r="N45" s="29" t="s">
        <v>338</v>
      </c>
      <c r="O45" s="29" t="s">
        <v>35</v>
      </c>
      <c r="Q45" s="29" t="s">
        <v>339</v>
      </c>
    </row>
    <row r="46" spans="1:30" s="29" customFormat="1" ht="15.6" x14ac:dyDescent="0.35">
      <c r="A46" s="29" t="s">
        <v>23</v>
      </c>
      <c r="B46" s="28" t="s">
        <v>316</v>
      </c>
      <c r="C46" s="29" t="s">
        <v>221</v>
      </c>
      <c r="D46" s="29">
        <v>1</v>
      </c>
      <c r="E46" s="29" t="s">
        <v>549</v>
      </c>
      <c r="F46" s="29" t="s">
        <v>118</v>
      </c>
      <c r="G46" s="35" t="s">
        <v>338</v>
      </c>
      <c r="H46" s="29">
        <v>126</v>
      </c>
      <c r="I46" s="29" t="s">
        <v>9</v>
      </c>
      <c r="J46" s="29" t="s">
        <v>582</v>
      </c>
      <c r="K46" s="29" t="s">
        <v>337</v>
      </c>
      <c r="L46" s="29" t="s">
        <v>8</v>
      </c>
      <c r="M46" s="29" t="s">
        <v>8</v>
      </c>
      <c r="N46" s="29" t="s">
        <v>338</v>
      </c>
      <c r="O46" s="29" t="s">
        <v>35</v>
      </c>
      <c r="Q46" s="29" t="s">
        <v>339</v>
      </c>
    </row>
    <row r="47" spans="1:30" s="29" customFormat="1" ht="15.6" x14ac:dyDescent="0.35">
      <c r="A47" s="29" t="s">
        <v>23</v>
      </c>
      <c r="B47" s="28" t="s">
        <v>316</v>
      </c>
      <c r="C47" s="29" t="s">
        <v>221</v>
      </c>
      <c r="D47" s="29">
        <v>1</v>
      </c>
      <c r="E47" s="29" t="s">
        <v>549</v>
      </c>
      <c r="F47" s="29" t="s">
        <v>118</v>
      </c>
      <c r="G47" s="35" t="s">
        <v>338</v>
      </c>
      <c r="H47" s="29">
        <v>164</v>
      </c>
      <c r="I47" s="29" t="s">
        <v>9</v>
      </c>
      <c r="J47" s="29" t="s">
        <v>582</v>
      </c>
      <c r="K47" s="29" t="s">
        <v>337</v>
      </c>
      <c r="L47" s="29" t="s">
        <v>8</v>
      </c>
      <c r="M47" s="29" t="s">
        <v>8</v>
      </c>
      <c r="N47" s="29" t="s">
        <v>338</v>
      </c>
      <c r="O47" s="29" t="s">
        <v>35</v>
      </c>
      <c r="Q47" s="29" t="s">
        <v>339</v>
      </c>
    </row>
    <row r="48" spans="1:30" s="29" customFormat="1" ht="15.6" x14ac:dyDescent="0.35">
      <c r="A48" s="29" t="s">
        <v>23</v>
      </c>
      <c r="B48" s="28" t="s">
        <v>316</v>
      </c>
      <c r="C48" s="29" t="s">
        <v>221</v>
      </c>
      <c r="D48" s="29">
        <v>1</v>
      </c>
      <c r="E48" s="29" t="s">
        <v>549</v>
      </c>
      <c r="F48" s="29" t="s">
        <v>118</v>
      </c>
      <c r="G48" s="35" t="s">
        <v>338</v>
      </c>
      <c r="H48" s="29">
        <v>183</v>
      </c>
      <c r="I48" s="29" t="s">
        <v>9</v>
      </c>
      <c r="J48" s="29" t="s">
        <v>582</v>
      </c>
      <c r="K48" s="29" t="s">
        <v>337</v>
      </c>
      <c r="L48" s="29" t="s">
        <v>8</v>
      </c>
      <c r="M48" s="29" t="s">
        <v>8</v>
      </c>
      <c r="N48" s="29" t="s">
        <v>338</v>
      </c>
      <c r="O48" s="29" t="s">
        <v>35</v>
      </c>
      <c r="Q48" s="29" t="s">
        <v>339</v>
      </c>
    </row>
    <row r="49" spans="1:30" s="29" customFormat="1" ht="15.6" x14ac:dyDescent="0.35">
      <c r="A49" s="29" t="s">
        <v>23</v>
      </c>
      <c r="B49" s="28" t="s">
        <v>316</v>
      </c>
      <c r="C49" s="29" t="s">
        <v>221</v>
      </c>
      <c r="D49" s="29">
        <v>1</v>
      </c>
      <c r="E49" s="29" t="s">
        <v>549</v>
      </c>
      <c r="F49" s="29" t="s">
        <v>118</v>
      </c>
      <c r="G49" s="35" t="s">
        <v>338</v>
      </c>
      <c r="H49" s="29">
        <v>206</v>
      </c>
      <c r="I49" s="29" t="s">
        <v>9</v>
      </c>
      <c r="J49" s="29" t="s">
        <v>582</v>
      </c>
      <c r="K49" s="29" t="s">
        <v>337</v>
      </c>
      <c r="L49" s="29" t="s">
        <v>8</v>
      </c>
      <c r="M49" s="29" t="s">
        <v>8</v>
      </c>
      <c r="N49" s="29" t="s">
        <v>338</v>
      </c>
      <c r="O49" s="29" t="s">
        <v>35</v>
      </c>
      <c r="Q49" s="29" t="s">
        <v>339</v>
      </c>
    </row>
    <row r="50" spans="1:30" s="29" customFormat="1" x14ac:dyDescent="0.25">
      <c r="A50" s="29" t="s">
        <v>23</v>
      </c>
      <c r="B50" s="29" t="s">
        <v>474</v>
      </c>
      <c r="C50" s="29" t="s">
        <v>218</v>
      </c>
      <c r="D50" s="29">
        <v>1</v>
      </c>
      <c r="E50" s="29" t="s">
        <v>51</v>
      </c>
      <c r="F50" s="29" t="s">
        <v>118</v>
      </c>
      <c r="G50" s="29">
        <v>30</v>
      </c>
      <c r="H50" s="29">
        <v>8.6</v>
      </c>
      <c r="I50" s="29" t="s">
        <v>9</v>
      </c>
      <c r="J50" s="29" t="s">
        <v>528</v>
      </c>
      <c r="K50" s="29" t="s">
        <v>424</v>
      </c>
      <c r="L50" s="29" t="s">
        <v>9</v>
      </c>
      <c r="M50" s="29" t="s">
        <v>8</v>
      </c>
      <c r="N50" s="29" t="s">
        <v>55</v>
      </c>
      <c r="O50" s="29" t="s">
        <v>35</v>
      </c>
      <c r="Q50" s="29">
        <v>21</v>
      </c>
      <c r="R50" s="29" t="s">
        <v>223</v>
      </c>
      <c r="S50" s="29">
        <v>8.7413999999999987</v>
      </c>
      <c r="T50" s="29">
        <v>45.592400000000005</v>
      </c>
      <c r="U50" s="29">
        <v>401.07599999999996</v>
      </c>
      <c r="V50" s="29">
        <v>8.7413999999999987</v>
      </c>
      <c r="W50" s="29">
        <v>467.065</v>
      </c>
      <c r="X50" s="29">
        <v>24.167400000000001</v>
      </c>
      <c r="Y50" s="29">
        <v>2.03966</v>
      </c>
      <c r="AD50" s="29">
        <v>30</v>
      </c>
    </row>
    <row r="51" spans="1:30" s="29" customFormat="1" x14ac:dyDescent="0.25">
      <c r="A51" s="29" t="s">
        <v>23</v>
      </c>
      <c r="B51" s="29" t="s">
        <v>474</v>
      </c>
      <c r="C51" s="29" t="s">
        <v>218</v>
      </c>
      <c r="D51" s="29">
        <v>1</v>
      </c>
      <c r="E51" s="29" t="s">
        <v>52</v>
      </c>
      <c r="F51" s="29" t="s">
        <v>118</v>
      </c>
      <c r="G51" s="29">
        <v>30</v>
      </c>
      <c r="H51" s="29">
        <v>19</v>
      </c>
      <c r="I51" s="29" t="s">
        <v>9</v>
      </c>
      <c r="J51" s="29" t="s">
        <v>528</v>
      </c>
      <c r="K51" s="29" t="s">
        <v>424</v>
      </c>
      <c r="L51" s="29" t="s">
        <v>9</v>
      </c>
      <c r="M51" s="29" t="s">
        <v>8</v>
      </c>
      <c r="N51" s="29" t="s">
        <v>55</v>
      </c>
      <c r="O51" s="29" t="s">
        <v>35</v>
      </c>
      <c r="Q51" s="29">
        <v>21</v>
      </c>
      <c r="R51" s="29" t="s">
        <v>223</v>
      </c>
      <c r="S51" s="29">
        <v>8.7413999999999987</v>
      </c>
      <c r="T51" s="29">
        <v>45.592400000000005</v>
      </c>
      <c r="U51" s="29">
        <v>401.07599999999996</v>
      </c>
      <c r="V51" s="29">
        <v>8.7413999999999987</v>
      </c>
      <c r="W51" s="29">
        <v>467.065</v>
      </c>
      <c r="X51" s="29">
        <v>24.167400000000001</v>
      </c>
      <c r="Y51" s="29">
        <v>2.03966</v>
      </c>
      <c r="AD51" s="29">
        <v>30</v>
      </c>
    </row>
    <row r="52" spans="1:30" s="29" customFormat="1" x14ac:dyDescent="0.25">
      <c r="A52" s="29" t="s">
        <v>23</v>
      </c>
      <c r="B52" s="29" t="s">
        <v>474</v>
      </c>
      <c r="C52" s="29" t="s">
        <v>221</v>
      </c>
      <c r="D52" s="29">
        <v>1</v>
      </c>
      <c r="E52" s="29" t="s">
        <v>50</v>
      </c>
      <c r="F52" s="29" t="s">
        <v>118</v>
      </c>
      <c r="G52" s="29">
        <v>30</v>
      </c>
      <c r="H52" s="29">
        <v>19</v>
      </c>
      <c r="I52" s="29" t="s">
        <v>9</v>
      </c>
      <c r="J52" s="29" t="s">
        <v>528</v>
      </c>
      <c r="K52" s="29" t="s">
        <v>424</v>
      </c>
      <c r="L52" s="29" t="s">
        <v>9</v>
      </c>
      <c r="M52" s="29" t="s">
        <v>8</v>
      </c>
      <c r="N52" s="29" t="s">
        <v>55</v>
      </c>
      <c r="O52" s="29" t="s">
        <v>35</v>
      </c>
      <c r="Q52" s="29">
        <v>15</v>
      </c>
      <c r="R52" s="29" t="s">
        <v>223</v>
      </c>
      <c r="S52" s="29">
        <v>8.7413999999999987</v>
      </c>
      <c r="T52" s="29">
        <v>45.592400000000005</v>
      </c>
      <c r="U52" s="29">
        <v>401.07599999999996</v>
      </c>
      <c r="V52" s="29">
        <v>8.7413999999999987</v>
      </c>
      <c r="W52" s="29">
        <v>467.065</v>
      </c>
      <c r="X52" s="29">
        <v>24.167400000000001</v>
      </c>
      <c r="Y52" s="29">
        <v>2.03966</v>
      </c>
      <c r="AD52" s="29">
        <v>30</v>
      </c>
    </row>
    <row r="53" spans="1:30" s="29" customFormat="1" x14ac:dyDescent="0.25">
      <c r="A53" s="29" t="s">
        <v>23</v>
      </c>
      <c r="B53" s="29" t="s">
        <v>474</v>
      </c>
      <c r="C53" s="29" t="s">
        <v>221</v>
      </c>
      <c r="D53" s="29">
        <v>1</v>
      </c>
      <c r="E53" s="29" t="s">
        <v>51</v>
      </c>
      <c r="F53" s="29" t="s">
        <v>118</v>
      </c>
      <c r="G53" s="29">
        <v>30</v>
      </c>
      <c r="H53" s="29">
        <v>8.6</v>
      </c>
      <c r="I53" s="29" t="s">
        <v>9</v>
      </c>
      <c r="J53" s="29" t="s">
        <v>528</v>
      </c>
      <c r="K53" s="29" t="s">
        <v>424</v>
      </c>
      <c r="L53" s="29" t="s">
        <v>9</v>
      </c>
      <c r="M53" s="29" t="s">
        <v>8</v>
      </c>
      <c r="N53" s="29" t="s">
        <v>55</v>
      </c>
      <c r="O53" s="29" t="s">
        <v>35</v>
      </c>
      <c r="Q53" s="29">
        <v>15</v>
      </c>
      <c r="R53" s="29" t="s">
        <v>223</v>
      </c>
      <c r="S53" s="29">
        <v>8.7413999999999987</v>
      </c>
      <c r="T53" s="29">
        <v>45.592400000000005</v>
      </c>
      <c r="U53" s="29">
        <v>401.07599999999996</v>
      </c>
      <c r="V53" s="29">
        <v>8.7413999999999987</v>
      </c>
      <c r="W53" s="29">
        <v>467.065</v>
      </c>
      <c r="X53" s="29">
        <v>24.167400000000001</v>
      </c>
      <c r="Y53" s="29">
        <v>2.03966</v>
      </c>
      <c r="AD53" s="29">
        <v>30</v>
      </c>
    </row>
    <row r="54" spans="1:30" s="29" customFormat="1" x14ac:dyDescent="0.25">
      <c r="A54" s="29" t="s">
        <v>23</v>
      </c>
      <c r="B54" s="29" t="s">
        <v>474</v>
      </c>
      <c r="C54" s="29" t="s">
        <v>221</v>
      </c>
      <c r="D54" s="29">
        <v>1</v>
      </c>
      <c r="E54" s="29" t="s">
        <v>52</v>
      </c>
      <c r="F54" s="29" t="s">
        <v>118</v>
      </c>
      <c r="G54" s="29">
        <v>30</v>
      </c>
      <c r="H54" s="29">
        <v>19</v>
      </c>
      <c r="I54" s="29" t="s">
        <v>9</v>
      </c>
      <c r="J54" s="29" t="s">
        <v>528</v>
      </c>
      <c r="K54" s="29" t="s">
        <v>424</v>
      </c>
      <c r="L54" s="29" t="s">
        <v>9</v>
      </c>
      <c r="M54" s="29" t="s">
        <v>8</v>
      </c>
      <c r="N54" s="29" t="s">
        <v>55</v>
      </c>
      <c r="O54" s="29" t="s">
        <v>35</v>
      </c>
      <c r="Q54" s="29">
        <v>15</v>
      </c>
      <c r="R54" s="29" t="s">
        <v>223</v>
      </c>
      <c r="S54" s="29">
        <v>8.7413999999999987</v>
      </c>
      <c r="T54" s="29">
        <v>45.592400000000005</v>
      </c>
      <c r="U54" s="29">
        <v>401.07599999999996</v>
      </c>
      <c r="V54" s="29">
        <v>8.7413999999999987</v>
      </c>
      <c r="W54" s="29">
        <v>467.065</v>
      </c>
      <c r="X54" s="29">
        <v>24.167400000000001</v>
      </c>
      <c r="Y54" s="29">
        <v>2.03966</v>
      </c>
      <c r="AD54" s="29">
        <v>30</v>
      </c>
    </row>
    <row r="55" spans="1:30" s="29" customFormat="1" x14ac:dyDescent="0.25">
      <c r="A55" s="29" t="s">
        <v>23</v>
      </c>
      <c r="B55" s="29" t="s">
        <v>474</v>
      </c>
      <c r="C55" s="29" t="s">
        <v>147</v>
      </c>
      <c r="D55" s="29">
        <v>1</v>
      </c>
      <c r="E55" s="29" t="s">
        <v>497</v>
      </c>
      <c r="F55" s="29" t="s">
        <v>422</v>
      </c>
      <c r="G55" s="35">
        <v>30</v>
      </c>
      <c r="H55" s="29">
        <v>13</v>
      </c>
      <c r="I55" s="29" t="s">
        <v>9</v>
      </c>
      <c r="J55" s="29" t="s">
        <v>528</v>
      </c>
      <c r="K55" s="29" t="s">
        <v>423</v>
      </c>
      <c r="L55" s="29" t="s">
        <v>9</v>
      </c>
      <c r="M55" s="29" t="s">
        <v>8</v>
      </c>
      <c r="N55" s="29" t="s">
        <v>55</v>
      </c>
      <c r="O55" s="29" t="s">
        <v>35</v>
      </c>
      <c r="Q55" s="29">
        <v>21</v>
      </c>
      <c r="R55" s="29" t="s">
        <v>223</v>
      </c>
      <c r="S55" s="29">
        <v>8.7413999999999987</v>
      </c>
      <c r="T55" s="29">
        <v>45.592400000000005</v>
      </c>
      <c r="U55" s="29">
        <v>401.07599999999996</v>
      </c>
      <c r="V55" s="29">
        <v>8.7413999999999987</v>
      </c>
      <c r="W55" s="29">
        <v>467.065</v>
      </c>
      <c r="X55" s="29">
        <v>24.167400000000001</v>
      </c>
      <c r="Y55" s="29">
        <v>2.03966</v>
      </c>
      <c r="AD55" s="29">
        <v>30</v>
      </c>
    </row>
    <row r="56" spans="1:30" s="29" customFormat="1" hidden="1" x14ac:dyDescent="0.25">
      <c r="B56" s="29" t="s">
        <v>474</v>
      </c>
      <c r="G56" s="35">
        <v>30</v>
      </c>
      <c r="I56" s="29" t="s">
        <v>9</v>
      </c>
      <c r="J56" s="29" t="s">
        <v>528</v>
      </c>
    </row>
    <row r="57" spans="1:30" s="29" customFormat="1" hidden="1" x14ac:dyDescent="0.25">
      <c r="B57" s="29" t="s">
        <v>474</v>
      </c>
      <c r="G57" s="35">
        <v>30</v>
      </c>
      <c r="I57" s="29" t="s">
        <v>9</v>
      </c>
      <c r="J57" s="29" t="s">
        <v>528</v>
      </c>
    </row>
    <row r="58" spans="1:30" s="29" customFormat="1" x14ac:dyDescent="0.25">
      <c r="A58" s="29" t="s">
        <v>23</v>
      </c>
      <c r="B58" s="29" t="s">
        <v>474</v>
      </c>
      <c r="C58" s="29" t="s">
        <v>218</v>
      </c>
      <c r="D58" s="29">
        <v>1</v>
      </c>
      <c r="E58" s="29" t="s">
        <v>498</v>
      </c>
      <c r="F58" s="29" t="s">
        <v>422</v>
      </c>
      <c r="G58" s="35">
        <v>30</v>
      </c>
      <c r="H58" s="29">
        <v>13</v>
      </c>
      <c r="I58" s="29" t="s">
        <v>9</v>
      </c>
      <c r="J58" s="29" t="s">
        <v>528</v>
      </c>
      <c r="K58" s="29" t="s">
        <v>423</v>
      </c>
      <c r="L58" s="29" t="s">
        <v>9</v>
      </c>
      <c r="M58" s="29" t="s">
        <v>8</v>
      </c>
      <c r="N58" s="29" t="s">
        <v>55</v>
      </c>
      <c r="O58" s="29" t="s">
        <v>35</v>
      </c>
      <c r="Q58" s="29">
        <v>21</v>
      </c>
      <c r="R58" s="29" t="s">
        <v>223</v>
      </c>
      <c r="S58" s="29">
        <v>8.7413999999999987</v>
      </c>
      <c r="T58" s="29">
        <v>45.592400000000005</v>
      </c>
      <c r="U58" s="29">
        <v>401.07599999999996</v>
      </c>
      <c r="V58" s="29">
        <v>8.7413999999999987</v>
      </c>
      <c r="W58" s="29">
        <v>467.065</v>
      </c>
      <c r="X58" s="29">
        <v>24.167400000000001</v>
      </c>
      <c r="Y58" s="29">
        <v>2.03966</v>
      </c>
      <c r="AD58" s="29">
        <v>30</v>
      </c>
    </row>
    <row r="59" spans="1:30" s="29" customFormat="1" x14ac:dyDescent="0.25">
      <c r="A59" s="29" t="s">
        <v>23</v>
      </c>
      <c r="B59" s="29" t="s">
        <v>312</v>
      </c>
      <c r="C59" s="29" t="s">
        <v>221</v>
      </c>
      <c r="D59" s="29">
        <v>1</v>
      </c>
      <c r="E59" s="29" t="s">
        <v>241</v>
      </c>
      <c r="F59" s="29" t="s">
        <v>118</v>
      </c>
      <c r="G59" s="35"/>
      <c r="H59" s="29">
        <v>5.44</v>
      </c>
      <c r="I59" s="29" t="s">
        <v>9</v>
      </c>
      <c r="J59" s="29" t="s">
        <v>552</v>
      </c>
      <c r="K59" s="29" t="s">
        <v>239</v>
      </c>
      <c r="L59" s="29" t="s">
        <v>8</v>
      </c>
      <c r="M59" s="29" t="s">
        <v>8</v>
      </c>
      <c r="O59" s="29" t="s">
        <v>35</v>
      </c>
      <c r="Q59" s="29">
        <v>15</v>
      </c>
      <c r="S59" s="29">
        <v>8.7413999999999987</v>
      </c>
      <c r="T59" s="29">
        <v>45.592400000000005</v>
      </c>
      <c r="U59" s="29">
        <v>401.07599999999996</v>
      </c>
      <c r="V59" s="29">
        <v>8.7413999999999987</v>
      </c>
      <c r="W59" s="29">
        <v>467.065</v>
      </c>
      <c r="X59" s="29">
        <v>24.167400000000001</v>
      </c>
      <c r="Y59" s="29">
        <v>2.03966</v>
      </c>
      <c r="AD59" s="29" t="s">
        <v>240</v>
      </c>
    </row>
    <row r="60" spans="1:30" s="29" customFormat="1" x14ac:dyDescent="0.25">
      <c r="A60" s="29" t="s">
        <v>7</v>
      </c>
      <c r="B60" s="29" t="s">
        <v>416</v>
      </c>
      <c r="C60" s="29" t="s">
        <v>197</v>
      </c>
      <c r="D60" s="29">
        <v>1</v>
      </c>
      <c r="E60" s="29" t="s">
        <v>499</v>
      </c>
      <c r="F60" s="29" t="s">
        <v>118</v>
      </c>
      <c r="G60" s="35">
        <v>25</v>
      </c>
      <c r="H60" s="29">
        <v>107.8</v>
      </c>
      <c r="I60" s="29" t="s">
        <v>9</v>
      </c>
      <c r="J60" s="29" t="s">
        <v>580</v>
      </c>
      <c r="K60" s="29" t="s">
        <v>196</v>
      </c>
      <c r="L60" s="29" t="s">
        <v>8</v>
      </c>
      <c r="M60" s="29" t="s">
        <v>9</v>
      </c>
      <c r="N60" s="29" t="s">
        <v>198</v>
      </c>
      <c r="O60" s="29" t="s">
        <v>35</v>
      </c>
      <c r="R60" s="29">
        <v>8.15</v>
      </c>
      <c r="S60" s="29">
        <v>10.199999999999999</v>
      </c>
      <c r="T60" s="29">
        <v>53.2</v>
      </c>
      <c r="U60" s="29">
        <v>468</v>
      </c>
      <c r="V60" s="29">
        <v>10.199999999999999</v>
      </c>
      <c r="W60" s="29">
        <v>545</v>
      </c>
      <c r="X60" s="29">
        <v>28.2</v>
      </c>
      <c r="Y60" s="29">
        <v>2.38</v>
      </c>
    </row>
    <row r="61" spans="1:30" s="29" customFormat="1" x14ac:dyDescent="0.25">
      <c r="A61" s="29" t="s">
        <v>7</v>
      </c>
      <c r="B61" s="97" t="s">
        <v>319</v>
      </c>
      <c r="C61" s="29" t="s">
        <v>218</v>
      </c>
      <c r="D61" s="29">
        <v>1</v>
      </c>
      <c r="E61" s="29" t="s">
        <v>56</v>
      </c>
      <c r="F61" s="29" t="s">
        <v>118</v>
      </c>
      <c r="G61" s="35">
        <v>10</v>
      </c>
      <c r="H61" s="29">
        <v>19</v>
      </c>
      <c r="I61" s="29" t="s">
        <v>9</v>
      </c>
      <c r="J61" s="29" t="s">
        <v>528</v>
      </c>
      <c r="K61" s="29" t="s">
        <v>424</v>
      </c>
      <c r="L61" s="29" t="s">
        <v>9</v>
      </c>
      <c r="M61" s="29" t="s">
        <v>9</v>
      </c>
      <c r="N61" s="29" t="s">
        <v>53</v>
      </c>
      <c r="O61" s="29" t="s">
        <v>35</v>
      </c>
      <c r="Q61" s="29">
        <v>27</v>
      </c>
      <c r="S61" s="29">
        <v>2.9141399999999997</v>
      </c>
      <c r="T61" s="29">
        <v>15.199240000000001</v>
      </c>
      <c r="U61" s="29">
        <v>133.70760000000001</v>
      </c>
      <c r="V61" s="29">
        <v>2.9141399999999997</v>
      </c>
      <c r="W61" s="29">
        <v>155.70650000000001</v>
      </c>
      <c r="X61" s="29">
        <v>8.0567399999999996</v>
      </c>
      <c r="Y61" s="29">
        <v>0.67996599999999996</v>
      </c>
      <c r="AC61" s="29" t="s">
        <v>219</v>
      </c>
      <c r="AD61" s="29">
        <v>10</v>
      </c>
    </row>
    <row r="62" spans="1:30" s="29" customFormat="1" x14ac:dyDescent="0.25">
      <c r="A62" s="29" t="s">
        <v>7</v>
      </c>
      <c r="B62" s="97" t="s">
        <v>319</v>
      </c>
      <c r="C62" s="29" t="s">
        <v>218</v>
      </c>
      <c r="D62" s="29">
        <v>1</v>
      </c>
      <c r="E62" s="29" t="s">
        <v>57</v>
      </c>
      <c r="F62" s="29" t="s">
        <v>118</v>
      </c>
      <c r="G62" s="35">
        <v>10</v>
      </c>
      <c r="H62" s="29">
        <v>26</v>
      </c>
      <c r="I62" s="29" t="s">
        <v>9</v>
      </c>
      <c r="J62" s="29" t="s">
        <v>528</v>
      </c>
      <c r="K62" s="29" t="s">
        <v>424</v>
      </c>
      <c r="L62" s="29" t="s">
        <v>9</v>
      </c>
      <c r="M62" s="29" t="s">
        <v>9</v>
      </c>
      <c r="N62" s="29" t="s">
        <v>53</v>
      </c>
      <c r="O62" s="29" t="s">
        <v>35</v>
      </c>
      <c r="Q62" s="29">
        <v>25</v>
      </c>
      <c r="S62" s="29">
        <v>2.9141399999999997</v>
      </c>
      <c r="T62" s="29">
        <v>15.199240000000001</v>
      </c>
      <c r="U62" s="29">
        <v>133.70760000000001</v>
      </c>
      <c r="V62" s="29">
        <v>2.9141399999999997</v>
      </c>
      <c r="W62" s="29">
        <v>155.70650000000001</v>
      </c>
      <c r="X62" s="29">
        <v>8.0567399999999996</v>
      </c>
      <c r="Y62" s="29">
        <v>0.67996599999999996</v>
      </c>
      <c r="AC62" s="29" t="s">
        <v>219</v>
      </c>
      <c r="AD62" s="29">
        <v>10</v>
      </c>
    </row>
    <row r="63" spans="1:30" s="29" customFormat="1" x14ac:dyDescent="0.25">
      <c r="A63" s="29" t="s">
        <v>7</v>
      </c>
      <c r="B63" s="97" t="s">
        <v>319</v>
      </c>
      <c r="C63" s="29" t="s">
        <v>218</v>
      </c>
      <c r="D63" s="29">
        <v>1</v>
      </c>
      <c r="E63" s="29" t="s">
        <v>58</v>
      </c>
      <c r="F63" s="29" t="s">
        <v>118</v>
      </c>
      <c r="G63" s="35">
        <v>10</v>
      </c>
      <c r="H63" s="29">
        <v>24</v>
      </c>
      <c r="I63" s="29" t="s">
        <v>9</v>
      </c>
      <c r="J63" s="29" t="s">
        <v>528</v>
      </c>
      <c r="K63" s="29" t="s">
        <v>424</v>
      </c>
      <c r="L63" s="29" t="s">
        <v>9</v>
      </c>
      <c r="M63" s="29" t="s">
        <v>9</v>
      </c>
      <c r="N63" s="29" t="s">
        <v>53</v>
      </c>
      <c r="O63" s="29" t="s">
        <v>35</v>
      </c>
      <c r="Q63" s="29">
        <v>27</v>
      </c>
      <c r="S63" s="29">
        <v>2.9141399999999997</v>
      </c>
      <c r="T63" s="29">
        <v>15.199240000000001</v>
      </c>
      <c r="U63" s="29">
        <v>133.70760000000001</v>
      </c>
      <c r="V63" s="29">
        <v>2.9141399999999997</v>
      </c>
      <c r="W63" s="29">
        <v>155.70650000000001</v>
      </c>
      <c r="X63" s="29">
        <v>8.0567399999999996</v>
      </c>
      <c r="Y63" s="29">
        <v>0.67996599999999996</v>
      </c>
      <c r="AC63" s="29" t="s">
        <v>219</v>
      </c>
      <c r="AD63" s="29">
        <v>10</v>
      </c>
    </row>
    <row r="64" spans="1:30" s="29" customFormat="1" x14ac:dyDescent="0.25">
      <c r="A64" s="29" t="s">
        <v>7</v>
      </c>
      <c r="B64" s="97" t="s">
        <v>319</v>
      </c>
      <c r="C64" s="29" t="s">
        <v>218</v>
      </c>
      <c r="D64" s="29">
        <v>1</v>
      </c>
      <c r="E64" s="29" t="s">
        <v>60</v>
      </c>
      <c r="F64" s="29" t="s">
        <v>118</v>
      </c>
      <c r="G64" s="35">
        <v>10</v>
      </c>
      <c r="H64" s="29">
        <v>30</v>
      </c>
      <c r="I64" s="29" t="s">
        <v>9</v>
      </c>
      <c r="J64" s="29" t="s">
        <v>528</v>
      </c>
      <c r="K64" s="29" t="s">
        <v>424</v>
      </c>
      <c r="L64" s="29" t="s">
        <v>9</v>
      </c>
      <c r="M64" s="29" t="s">
        <v>9</v>
      </c>
      <c r="N64" s="29" t="s">
        <v>53</v>
      </c>
      <c r="O64" s="29" t="s">
        <v>35</v>
      </c>
      <c r="Q64" s="29">
        <v>27</v>
      </c>
      <c r="S64" s="29">
        <v>2.9141399999999997</v>
      </c>
      <c r="T64" s="29">
        <v>15.199240000000001</v>
      </c>
      <c r="U64" s="29">
        <v>133.70760000000001</v>
      </c>
      <c r="V64" s="29">
        <v>2.9141399999999997</v>
      </c>
      <c r="W64" s="29">
        <v>155.70650000000001</v>
      </c>
      <c r="X64" s="29">
        <v>8.0567399999999996</v>
      </c>
      <c r="Y64" s="29">
        <v>0.67996599999999996</v>
      </c>
      <c r="AC64" s="29" t="s">
        <v>219</v>
      </c>
      <c r="AD64" s="29">
        <v>10</v>
      </c>
    </row>
    <row r="65" spans="1:30" s="29" customFormat="1" x14ac:dyDescent="0.25">
      <c r="A65" s="29" t="s">
        <v>7</v>
      </c>
      <c r="B65" s="97" t="s">
        <v>319</v>
      </c>
      <c r="C65" s="29" t="s">
        <v>218</v>
      </c>
      <c r="D65" s="29">
        <v>1</v>
      </c>
      <c r="E65" s="29" t="s">
        <v>61</v>
      </c>
      <c r="F65" s="29" t="s">
        <v>118</v>
      </c>
      <c r="G65" s="35">
        <v>10</v>
      </c>
      <c r="H65" s="29">
        <v>42</v>
      </c>
      <c r="I65" s="29" t="s">
        <v>9</v>
      </c>
      <c r="J65" s="29" t="s">
        <v>528</v>
      </c>
      <c r="K65" s="29" t="s">
        <v>424</v>
      </c>
      <c r="L65" s="29" t="s">
        <v>9</v>
      </c>
      <c r="M65" s="29" t="s">
        <v>9</v>
      </c>
      <c r="N65" s="29" t="s">
        <v>53</v>
      </c>
      <c r="O65" s="29" t="s">
        <v>35</v>
      </c>
      <c r="Q65" s="29">
        <v>25</v>
      </c>
      <c r="S65" s="29">
        <v>2.9141399999999997</v>
      </c>
      <c r="T65" s="29">
        <v>15.199240000000001</v>
      </c>
      <c r="U65" s="29">
        <v>133.70760000000001</v>
      </c>
      <c r="V65" s="29">
        <v>2.9141399999999997</v>
      </c>
      <c r="W65" s="29">
        <v>155.70650000000001</v>
      </c>
      <c r="X65" s="29">
        <v>8.0567399999999996</v>
      </c>
      <c r="Y65" s="29">
        <v>0.67996599999999996</v>
      </c>
      <c r="AC65" s="29" t="s">
        <v>219</v>
      </c>
      <c r="AD65" s="29">
        <v>10</v>
      </c>
    </row>
    <row r="66" spans="1:30" s="29" customFormat="1" x14ac:dyDescent="0.25">
      <c r="A66" s="29" t="s">
        <v>7</v>
      </c>
      <c r="B66" s="97" t="s">
        <v>319</v>
      </c>
      <c r="C66" s="29" t="s">
        <v>218</v>
      </c>
      <c r="D66" s="29">
        <v>1</v>
      </c>
      <c r="E66" s="29" t="s">
        <v>42</v>
      </c>
      <c r="F66" s="29" t="s">
        <v>118</v>
      </c>
      <c r="G66" s="35">
        <v>10</v>
      </c>
      <c r="H66" s="29">
        <v>37</v>
      </c>
      <c r="I66" s="29" t="s">
        <v>9</v>
      </c>
      <c r="J66" s="29" t="s">
        <v>528</v>
      </c>
      <c r="K66" s="29" t="s">
        <v>424</v>
      </c>
      <c r="L66" s="29" t="s">
        <v>9</v>
      </c>
      <c r="M66" s="29" t="s">
        <v>9</v>
      </c>
      <c r="N66" s="29" t="s">
        <v>53</v>
      </c>
      <c r="O66" s="29" t="s">
        <v>35</v>
      </c>
      <c r="Q66" s="29">
        <v>27</v>
      </c>
      <c r="S66" s="29">
        <v>2.9141399999999997</v>
      </c>
      <c r="T66" s="29">
        <v>15.199240000000001</v>
      </c>
      <c r="U66" s="29">
        <v>133.70760000000001</v>
      </c>
      <c r="V66" s="29">
        <v>2.9141399999999997</v>
      </c>
      <c r="W66" s="29">
        <v>155.70650000000001</v>
      </c>
      <c r="X66" s="29">
        <v>8.0567399999999996</v>
      </c>
      <c r="Y66" s="29">
        <v>0.67996599999999996</v>
      </c>
      <c r="AC66" s="29" t="s">
        <v>219</v>
      </c>
      <c r="AD66" s="29">
        <v>10</v>
      </c>
    </row>
    <row r="67" spans="1:30" s="29" customFormat="1" x14ac:dyDescent="0.25">
      <c r="A67" s="29" t="s">
        <v>7</v>
      </c>
      <c r="B67" s="97" t="s">
        <v>319</v>
      </c>
      <c r="C67" s="29" t="s">
        <v>218</v>
      </c>
      <c r="D67" s="29">
        <v>1</v>
      </c>
      <c r="E67" s="29" t="s">
        <v>62</v>
      </c>
      <c r="F67" s="29" t="s">
        <v>118</v>
      </c>
      <c r="G67" s="35">
        <v>10</v>
      </c>
      <c r="H67" s="29">
        <v>38</v>
      </c>
      <c r="I67" s="29" t="s">
        <v>9</v>
      </c>
      <c r="J67" s="29" t="s">
        <v>528</v>
      </c>
      <c r="K67" s="29" t="s">
        <v>424</v>
      </c>
      <c r="L67" s="29" t="s">
        <v>9</v>
      </c>
      <c r="M67" s="29" t="s">
        <v>9</v>
      </c>
      <c r="N67" s="29" t="s">
        <v>53</v>
      </c>
      <c r="O67" s="29" t="s">
        <v>35</v>
      </c>
      <c r="Q67" s="29">
        <v>25</v>
      </c>
      <c r="S67" s="29">
        <v>2.9141399999999997</v>
      </c>
      <c r="T67" s="29">
        <v>15.199240000000001</v>
      </c>
      <c r="U67" s="29">
        <v>133.70760000000001</v>
      </c>
      <c r="V67" s="29">
        <v>2.9141399999999997</v>
      </c>
      <c r="W67" s="29">
        <v>155.70650000000001</v>
      </c>
      <c r="X67" s="29">
        <v>8.0567399999999996</v>
      </c>
      <c r="Y67" s="29">
        <v>0.67996599999999996</v>
      </c>
      <c r="AC67" s="29" t="s">
        <v>219</v>
      </c>
      <c r="AD67" s="29">
        <v>10</v>
      </c>
    </row>
    <row r="68" spans="1:30" s="29" customFormat="1" x14ac:dyDescent="0.25">
      <c r="A68" s="29" t="s">
        <v>7</v>
      </c>
      <c r="B68" s="97" t="s">
        <v>319</v>
      </c>
      <c r="C68" s="29" t="s">
        <v>218</v>
      </c>
      <c r="D68" s="29">
        <v>1</v>
      </c>
      <c r="E68" s="29" t="s">
        <v>56</v>
      </c>
      <c r="F68" s="29" t="s">
        <v>118</v>
      </c>
      <c r="G68" s="35">
        <v>20</v>
      </c>
      <c r="H68" s="29">
        <v>100</v>
      </c>
      <c r="I68" s="29" t="s">
        <v>9</v>
      </c>
      <c r="J68" s="29" t="s">
        <v>528</v>
      </c>
      <c r="K68" s="29" t="s">
        <v>424</v>
      </c>
      <c r="L68" s="29" t="s">
        <v>9</v>
      </c>
      <c r="M68" s="29" t="s">
        <v>9</v>
      </c>
      <c r="N68" s="29" t="s">
        <v>54</v>
      </c>
      <c r="O68" s="29" t="s">
        <v>35</v>
      </c>
      <c r="Q68" s="29">
        <v>27</v>
      </c>
      <c r="S68" s="29">
        <v>5.8139999999999992</v>
      </c>
      <c r="T68" s="29">
        <v>30.323999999999998</v>
      </c>
      <c r="U68" s="29">
        <v>266.76</v>
      </c>
      <c r="V68" s="29">
        <v>5.8139999999999992</v>
      </c>
      <c r="W68" s="29">
        <v>310.64999999999998</v>
      </c>
      <c r="X68" s="29">
        <v>16.073999999999998</v>
      </c>
      <c r="Y68" s="29">
        <v>1.3565999999999998</v>
      </c>
      <c r="AC68" s="29" t="s">
        <v>219</v>
      </c>
      <c r="AD68" s="29">
        <v>20</v>
      </c>
    </row>
    <row r="69" spans="1:30" s="29" customFormat="1" x14ac:dyDescent="0.25">
      <c r="A69" s="29" t="s">
        <v>7</v>
      </c>
      <c r="B69" s="97" t="s">
        <v>319</v>
      </c>
      <c r="C69" s="29" t="s">
        <v>218</v>
      </c>
      <c r="D69" s="29">
        <v>1</v>
      </c>
      <c r="E69" s="29" t="s">
        <v>57</v>
      </c>
      <c r="F69" s="29" t="s">
        <v>118</v>
      </c>
      <c r="G69" s="35">
        <v>20</v>
      </c>
      <c r="H69" s="29">
        <v>49</v>
      </c>
      <c r="I69" s="29" t="s">
        <v>9</v>
      </c>
      <c r="J69" s="29" t="s">
        <v>528</v>
      </c>
      <c r="K69" s="29" t="s">
        <v>424</v>
      </c>
      <c r="L69" s="29" t="s">
        <v>9</v>
      </c>
      <c r="M69" s="29" t="s">
        <v>9</v>
      </c>
      <c r="N69" s="29" t="s">
        <v>54</v>
      </c>
      <c r="O69" s="29" t="s">
        <v>35</v>
      </c>
      <c r="Q69" s="29">
        <v>25</v>
      </c>
      <c r="S69" s="29">
        <v>5.8139999999999992</v>
      </c>
      <c r="T69" s="29">
        <v>30.323999999999998</v>
      </c>
      <c r="U69" s="29">
        <v>266.76</v>
      </c>
      <c r="V69" s="29">
        <v>5.8139999999999992</v>
      </c>
      <c r="W69" s="29">
        <v>310.64999999999998</v>
      </c>
      <c r="X69" s="29">
        <v>16.073999999999998</v>
      </c>
      <c r="Y69" s="29">
        <v>1.3565999999999998</v>
      </c>
      <c r="AC69" s="29" t="s">
        <v>219</v>
      </c>
      <c r="AD69" s="29">
        <v>20</v>
      </c>
    </row>
    <row r="70" spans="1:30" s="29" customFormat="1" x14ac:dyDescent="0.25">
      <c r="A70" s="29" t="s">
        <v>7</v>
      </c>
      <c r="B70" s="97" t="s">
        <v>319</v>
      </c>
      <c r="C70" s="29" t="s">
        <v>218</v>
      </c>
      <c r="D70" s="29">
        <v>1</v>
      </c>
      <c r="E70" s="29" t="s">
        <v>58</v>
      </c>
      <c r="F70" s="29" t="s">
        <v>118</v>
      </c>
      <c r="G70" s="35">
        <v>20</v>
      </c>
      <c r="H70" s="29">
        <v>150</v>
      </c>
      <c r="I70" s="29" t="s">
        <v>9</v>
      </c>
      <c r="J70" s="29" t="s">
        <v>528</v>
      </c>
      <c r="K70" s="29" t="s">
        <v>424</v>
      </c>
      <c r="L70" s="29" t="s">
        <v>9</v>
      </c>
      <c r="M70" s="29" t="s">
        <v>9</v>
      </c>
      <c r="N70" s="29" t="s">
        <v>54</v>
      </c>
      <c r="O70" s="29" t="s">
        <v>35</v>
      </c>
      <c r="Q70" s="29">
        <v>27</v>
      </c>
      <c r="S70" s="29">
        <v>5.8139999999999992</v>
      </c>
      <c r="T70" s="29">
        <v>30.323999999999998</v>
      </c>
      <c r="U70" s="29">
        <v>266.76</v>
      </c>
      <c r="V70" s="29">
        <v>5.8139999999999992</v>
      </c>
      <c r="W70" s="29">
        <v>310.64999999999998</v>
      </c>
      <c r="X70" s="29">
        <v>16.073999999999998</v>
      </c>
      <c r="Y70" s="29">
        <v>1.3565999999999998</v>
      </c>
      <c r="AC70" s="29" t="s">
        <v>219</v>
      </c>
      <c r="AD70" s="29">
        <v>20</v>
      </c>
    </row>
    <row r="71" spans="1:30" s="29" customFormat="1" x14ac:dyDescent="0.25">
      <c r="A71" s="29" t="s">
        <v>7</v>
      </c>
      <c r="B71" s="97" t="s">
        <v>319</v>
      </c>
      <c r="C71" s="29" t="s">
        <v>218</v>
      </c>
      <c r="D71" s="29">
        <v>1</v>
      </c>
      <c r="E71" s="29" t="s">
        <v>60</v>
      </c>
      <c r="F71" s="29" t="s">
        <v>118</v>
      </c>
      <c r="G71" s="35">
        <v>20</v>
      </c>
      <c r="H71" s="29">
        <v>230</v>
      </c>
      <c r="I71" s="29" t="s">
        <v>9</v>
      </c>
      <c r="J71" s="29" t="s">
        <v>528</v>
      </c>
      <c r="K71" s="29" t="s">
        <v>424</v>
      </c>
      <c r="L71" s="29" t="s">
        <v>9</v>
      </c>
      <c r="M71" s="29" t="s">
        <v>9</v>
      </c>
      <c r="N71" s="29" t="s">
        <v>54</v>
      </c>
      <c r="O71" s="29" t="s">
        <v>35</v>
      </c>
      <c r="Q71" s="29">
        <v>27</v>
      </c>
      <c r="S71" s="29">
        <v>5.8139999999999992</v>
      </c>
      <c r="T71" s="29">
        <v>30.323999999999998</v>
      </c>
      <c r="U71" s="29">
        <v>266.76</v>
      </c>
      <c r="V71" s="29">
        <v>5.8139999999999992</v>
      </c>
      <c r="W71" s="29">
        <v>310.64999999999998</v>
      </c>
      <c r="X71" s="29">
        <v>16.073999999999998</v>
      </c>
      <c r="Y71" s="29">
        <v>1.3565999999999998</v>
      </c>
      <c r="AC71" s="29" t="s">
        <v>219</v>
      </c>
      <c r="AD71" s="29">
        <v>20</v>
      </c>
    </row>
    <row r="72" spans="1:30" s="29" customFormat="1" x14ac:dyDescent="0.25">
      <c r="A72" s="29" t="s">
        <v>7</v>
      </c>
      <c r="B72" s="97" t="s">
        <v>319</v>
      </c>
      <c r="C72" s="29" t="s">
        <v>218</v>
      </c>
      <c r="D72" s="29">
        <v>1</v>
      </c>
      <c r="E72" s="29" t="s">
        <v>61</v>
      </c>
      <c r="F72" s="29" t="s">
        <v>118</v>
      </c>
      <c r="G72" s="35">
        <v>20</v>
      </c>
      <c r="H72" s="29">
        <v>100</v>
      </c>
      <c r="I72" s="29" t="s">
        <v>9</v>
      </c>
      <c r="J72" s="29" t="s">
        <v>528</v>
      </c>
      <c r="K72" s="29" t="s">
        <v>424</v>
      </c>
      <c r="L72" s="29" t="s">
        <v>9</v>
      </c>
      <c r="M72" s="29" t="s">
        <v>9</v>
      </c>
      <c r="N72" s="29" t="s">
        <v>54</v>
      </c>
      <c r="O72" s="29" t="s">
        <v>35</v>
      </c>
      <c r="Q72" s="29">
        <v>25</v>
      </c>
      <c r="S72" s="29">
        <v>5.8139999999999992</v>
      </c>
      <c r="T72" s="29">
        <v>30.323999999999998</v>
      </c>
      <c r="U72" s="29">
        <v>266.76</v>
      </c>
      <c r="V72" s="29">
        <v>5.8139999999999992</v>
      </c>
      <c r="W72" s="29">
        <v>310.64999999999998</v>
      </c>
      <c r="X72" s="29">
        <v>16.073999999999998</v>
      </c>
      <c r="Y72" s="29">
        <v>1.3565999999999998</v>
      </c>
      <c r="AC72" s="29" t="s">
        <v>219</v>
      </c>
      <c r="AD72" s="29">
        <v>20</v>
      </c>
    </row>
    <row r="73" spans="1:30" s="29" customFormat="1" x14ac:dyDescent="0.25">
      <c r="A73" s="29" t="s">
        <v>7</v>
      </c>
      <c r="B73" s="97" t="s">
        <v>319</v>
      </c>
      <c r="C73" s="29" t="s">
        <v>218</v>
      </c>
      <c r="D73" s="29">
        <v>1</v>
      </c>
      <c r="E73" s="29" t="s">
        <v>42</v>
      </c>
      <c r="F73" s="29" t="s">
        <v>118</v>
      </c>
      <c r="G73" s="35">
        <v>20</v>
      </c>
      <c r="H73" s="29">
        <v>450</v>
      </c>
      <c r="I73" s="29" t="s">
        <v>9</v>
      </c>
      <c r="J73" s="29" t="s">
        <v>528</v>
      </c>
      <c r="K73" s="29" t="s">
        <v>424</v>
      </c>
      <c r="L73" s="29" t="s">
        <v>9</v>
      </c>
      <c r="M73" s="29" t="s">
        <v>9</v>
      </c>
      <c r="N73" s="29" t="s">
        <v>54</v>
      </c>
      <c r="O73" s="29" t="s">
        <v>35</v>
      </c>
      <c r="Q73" s="29">
        <v>27</v>
      </c>
      <c r="S73" s="29">
        <v>5.8139999999999992</v>
      </c>
      <c r="T73" s="29">
        <v>30.323999999999998</v>
      </c>
      <c r="U73" s="29">
        <v>266.76</v>
      </c>
      <c r="V73" s="29">
        <v>5.8139999999999992</v>
      </c>
      <c r="W73" s="29">
        <v>310.64999999999998</v>
      </c>
      <c r="X73" s="29">
        <v>16.073999999999998</v>
      </c>
      <c r="Y73" s="29">
        <v>1.3565999999999998</v>
      </c>
      <c r="AC73" s="29" t="s">
        <v>219</v>
      </c>
      <c r="AD73" s="29">
        <v>20</v>
      </c>
    </row>
    <row r="74" spans="1:30" s="29" customFormat="1" x14ac:dyDescent="0.25">
      <c r="A74" s="29" t="s">
        <v>7</v>
      </c>
      <c r="B74" s="97" t="s">
        <v>319</v>
      </c>
      <c r="C74" s="29" t="s">
        <v>218</v>
      </c>
      <c r="D74" s="29">
        <v>1</v>
      </c>
      <c r="E74" s="29" t="s">
        <v>62</v>
      </c>
      <c r="F74" s="29" t="s">
        <v>118</v>
      </c>
      <c r="G74" s="35">
        <v>30</v>
      </c>
      <c r="H74" s="29">
        <v>100</v>
      </c>
      <c r="I74" s="29" t="s">
        <v>9</v>
      </c>
      <c r="J74" s="29" t="s">
        <v>528</v>
      </c>
      <c r="K74" s="29" t="s">
        <v>424</v>
      </c>
      <c r="L74" s="29" t="s">
        <v>9</v>
      </c>
      <c r="M74" s="29" t="s">
        <v>9</v>
      </c>
      <c r="N74" s="29" t="s">
        <v>54</v>
      </c>
      <c r="O74" s="29" t="s">
        <v>35</v>
      </c>
      <c r="Q74" s="29">
        <v>25</v>
      </c>
      <c r="S74" s="29">
        <v>5.8139999999999992</v>
      </c>
      <c r="T74" s="29">
        <v>30.323999999999998</v>
      </c>
      <c r="U74" s="29">
        <v>266.76</v>
      </c>
      <c r="V74" s="29">
        <v>5.8139999999999992</v>
      </c>
      <c r="W74" s="29">
        <v>310.64999999999998</v>
      </c>
      <c r="X74" s="29">
        <v>16.073999999999998</v>
      </c>
      <c r="Y74" s="29">
        <v>1.3565999999999998</v>
      </c>
      <c r="AC74" s="29" t="s">
        <v>219</v>
      </c>
      <c r="AD74" s="29">
        <v>20</v>
      </c>
    </row>
    <row r="75" spans="1:30" s="29" customFormat="1" x14ac:dyDescent="0.25">
      <c r="A75" s="29" t="s">
        <v>7</v>
      </c>
      <c r="B75" s="97" t="s">
        <v>319</v>
      </c>
      <c r="C75" s="29" t="s">
        <v>218</v>
      </c>
      <c r="D75" s="29">
        <v>1</v>
      </c>
      <c r="E75" s="29" t="s">
        <v>56</v>
      </c>
      <c r="F75" s="29" t="s">
        <v>118</v>
      </c>
      <c r="G75" s="35">
        <v>30</v>
      </c>
      <c r="H75" s="29">
        <v>460</v>
      </c>
      <c r="I75" s="29" t="s">
        <v>9</v>
      </c>
      <c r="J75" s="29" t="s">
        <v>528</v>
      </c>
      <c r="K75" s="29" t="s">
        <v>424</v>
      </c>
      <c r="L75" s="29" t="s">
        <v>9</v>
      </c>
      <c r="M75" s="29" t="s">
        <v>9</v>
      </c>
      <c r="N75" s="29" t="s">
        <v>55</v>
      </c>
      <c r="O75" s="29" t="s">
        <v>35</v>
      </c>
      <c r="Q75" s="29">
        <v>27</v>
      </c>
      <c r="S75" s="29">
        <v>8.7413999999999987</v>
      </c>
      <c r="T75" s="29">
        <v>45.592400000000005</v>
      </c>
      <c r="U75" s="29">
        <v>401.07599999999996</v>
      </c>
      <c r="V75" s="29">
        <v>8.7413999999999987</v>
      </c>
      <c r="W75" s="29">
        <v>467.065</v>
      </c>
      <c r="X75" s="29">
        <v>24.167400000000001</v>
      </c>
      <c r="Y75" s="29">
        <v>2.03966</v>
      </c>
      <c r="AC75" s="29" t="s">
        <v>219</v>
      </c>
      <c r="AD75" s="29">
        <v>30</v>
      </c>
    </row>
    <row r="76" spans="1:30" s="29" customFormat="1" x14ac:dyDescent="0.25">
      <c r="A76" s="29" t="s">
        <v>7</v>
      </c>
      <c r="B76" s="97" t="s">
        <v>319</v>
      </c>
      <c r="C76" s="29" t="s">
        <v>218</v>
      </c>
      <c r="D76" s="29">
        <v>1</v>
      </c>
      <c r="E76" s="29" t="s">
        <v>57</v>
      </c>
      <c r="F76" s="29" t="s">
        <v>118</v>
      </c>
      <c r="G76" s="35">
        <v>30</v>
      </c>
      <c r="H76" s="29">
        <v>130</v>
      </c>
      <c r="I76" s="29" t="s">
        <v>9</v>
      </c>
      <c r="J76" s="29" t="s">
        <v>528</v>
      </c>
      <c r="K76" s="29" t="s">
        <v>424</v>
      </c>
      <c r="L76" s="29" t="s">
        <v>9</v>
      </c>
      <c r="M76" s="29" t="s">
        <v>9</v>
      </c>
      <c r="N76" s="29" t="s">
        <v>55</v>
      </c>
      <c r="O76" s="29" t="s">
        <v>35</v>
      </c>
      <c r="Q76" s="29">
        <v>25</v>
      </c>
      <c r="S76" s="29">
        <v>8.7413999999999987</v>
      </c>
      <c r="T76" s="29">
        <v>45.592400000000005</v>
      </c>
      <c r="U76" s="29">
        <v>401.07599999999996</v>
      </c>
      <c r="V76" s="29">
        <v>8.7413999999999987</v>
      </c>
      <c r="W76" s="29">
        <v>467.065</v>
      </c>
      <c r="X76" s="29">
        <v>24.167400000000001</v>
      </c>
      <c r="Y76" s="29">
        <v>2.03966</v>
      </c>
      <c r="AC76" s="29" t="s">
        <v>219</v>
      </c>
      <c r="AD76" s="29">
        <v>30</v>
      </c>
    </row>
    <row r="77" spans="1:30" s="29" customFormat="1" x14ac:dyDescent="0.25">
      <c r="A77" s="29" t="s">
        <v>7</v>
      </c>
      <c r="B77" s="97" t="s">
        <v>319</v>
      </c>
      <c r="C77" s="29" t="s">
        <v>218</v>
      </c>
      <c r="D77" s="29">
        <v>1</v>
      </c>
      <c r="E77" s="29" t="s">
        <v>58</v>
      </c>
      <c r="F77" s="29" t="s">
        <v>118</v>
      </c>
      <c r="G77" s="35">
        <v>30</v>
      </c>
      <c r="H77" s="29">
        <v>680</v>
      </c>
      <c r="I77" s="29" t="s">
        <v>9</v>
      </c>
      <c r="J77" s="29" t="s">
        <v>528</v>
      </c>
      <c r="K77" s="29" t="s">
        <v>424</v>
      </c>
      <c r="L77" s="29" t="s">
        <v>9</v>
      </c>
      <c r="M77" s="29" t="s">
        <v>9</v>
      </c>
      <c r="N77" s="29" t="s">
        <v>55</v>
      </c>
      <c r="O77" s="29" t="s">
        <v>35</v>
      </c>
      <c r="Q77" s="29">
        <v>27</v>
      </c>
      <c r="S77" s="29">
        <v>8.7413999999999987</v>
      </c>
      <c r="T77" s="29">
        <v>45.592400000000005</v>
      </c>
      <c r="U77" s="29">
        <v>401.07599999999996</v>
      </c>
      <c r="V77" s="29">
        <v>8.7413999999999987</v>
      </c>
      <c r="W77" s="29">
        <v>467.065</v>
      </c>
      <c r="X77" s="29">
        <v>24.167400000000001</v>
      </c>
      <c r="Y77" s="29">
        <v>2.03966</v>
      </c>
      <c r="AC77" s="29" t="s">
        <v>219</v>
      </c>
      <c r="AD77" s="29">
        <v>30</v>
      </c>
    </row>
    <row r="78" spans="1:30" s="29" customFormat="1" x14ac:dyDescent="0.25">
      <c r="A78" s="29" t="s">
        <v>7</v>
      </c>
      <c r="B78" s="97" t="s">
        <v>319</v>
      </c>
      <c r="C78" s="29" t="s">
        <v>218</v>
      </c>
      <c r="D78" s="29">
        <v>1</v>
      </c>
      <c r="E78" s="29" t="s">
        <v>60</v>
      </c>
      <c r="F78" s="29" t="s">
        <v>118</v>
      </c>
      <c r="G78" s="35">
        <v>30</v>
      </c>
      <c r="H78" s="29">
        <v>1000</v>
      </c>
      <c r="I78" s="29" t="s">
        <v>9</v>
      </c>
      <c r="J78" s="29" t="s">
        <v>528</v>
      </c>
      <c r="K78" s="29" t="s">
        <v>424</v>
      </c>
      <c r="L78" s="29" t="s">
        <v>9</v>
      </c>
      <c r="M78" s="29" t="s">
        <v>9</v>
      </c>
      <c r="N78" s="29" t="s">
        <v>55</v>
      </c>
      <c r="O78" s="29" t="s">
        <v>35</v>
      </c>
      <c r="Q78" s="29">
        <v>27</v>
      </c>
      <c r="S78" s="29">
        <v>8.7413999999999987</v>
      </c>
      <c r="T78" s="29">
        <v>45.592400000000005</v>
      </c>
      <c r="U78" s="29">
        <v>401.07599999999996</v>
      </c>
      <c r="V78" s="29">
        <v>8.7413999999999987</v>
      </c>
      <c r="W78" s="29">
        <v>467.065</v>
      </c>
      <c r="X78" s="29">
        <v>24.167400000000001</v>
      </c>
      <c r="Y78" s="29">
        <v>2.03966</v>
      </c>
      <c r="AC78" s="29" t="s">
        <v>219</v>
      </c>
      <c r="AD78" s="29">
        <v>30</v>
      </c>
    </row>
    <row r="79" spans="1:30" s="29" customFormat="1" x14ac:dyDescent="0.25">
      <c r="A79" s="29" t="s">
        <v>7</v>
      </c>
      <c r="B79" s="97" t="s">
        <v>319</v>
      </c>
      <c r="C79" s="29" t="s">
        <v>218</v>
      </c>
      <c r="D79" s="29">
        <v>1</v>
      </c>
      <c r="E79" s="29" t="s">
        <v>61</v>
      </c>
      <c r="F79" s="29" t="s">
        <v>118</v>
      </c>
      <c r="G79" s="35">
        <v>30</v>
      </c>
      <c r="H79" s="29">
        <v>290</v>
      </c>
      <c r="I79" s="29" t="s">
        <v>9</v>
      </c>
      <c r="J79" s="29" t="s">
        <v>528</v>
      </c>
      <c r="K79" s="29" t="s">
        <v>424</v>
      </c>
      <c r="L79" s="29" t="s">
        <v>9</v>
      </c>
      <c r="M79" s="29" t="s">
        <v>9</v>
      </c>
      <c r="N79" s="29" t="s">
        <v>55</v>
      </c>
      <c r="O79" s="29" t="s">
        <v>35</v>
      </c>
      <c r="Q79" s="29">
        <v>25</v>
      </c>
      <c r="S79" s="29">
        <v>8.7413999999999987</v>
      </c>
      <c r="T79" s="29">
        <v>45.592400000000005</v>
      </c>
      <c r="U79" s="29">
        <v>401.07599999999996</v>
      </c>
      <c r="V79" s="29">
        <v>8.7413999999999987</v>
      </c>
      <c r="W79" s="29">
        <v>467.065</v>
      </c>
      <c r="X79" s="29">
        <v>24.167400000000001</v>
      </c>
      <c r="Y79" s="29">
        <v>2.03966</v>
      </c>
      <c r="AC79" s="29" t="s">
        <v>219</v>
      </c>
      <c r="AD79" s="29">
        <v>30</v>
      </c>
    </row>
    <row r="80" spans="1:30" s="29" customFormat="1" x14ac:dyDescent="0.25">
      <c r="A80" s="29" t="s">
        <v>7</v>
      </c>
      <c r="B80" s="97" t="s">
        <v>319</v>
      </c>
      <c r="C80" s="29" t="s">
        <v>218</v>
      </c>
      <c r="D80" s="29">
        <v>1</v>
      </c>
      <c r="E80" s="29" t="s">
        <v>42</v>
      </c>
      <c r="F80" s="29" t="s">
        <v>118</v>
      </c>
      <c r="G80" s="35">
        <v>30</v>
      </c>
      <c r="H80" s="29">
        <v>620</v>
      </c>
      <c r="I80" s="29" t="s">
        <v>9</v>
      </c>
      <c r="J80" s="29" t="s">
        <v>528</v>
      </c>
      <c r="K80" s="29" t="s">
        <v>424</v>
      </c>
      <c r="L80" s="29" t="s">
        <v>9</v>
      </c>
      <c r="M80" s="29" t="s">
        <v>9</v>
      </c>
      <c r="N80" s="29" t="s">
        <v>55</v>
      </c>
      <c r="O80" s="29" t="s">
        <v>35</v>
      </c>
      <c r="Q80" s="29">
        <v>27</v>
      </c>
      <c r="S80" s="29">
        <v>8.7413999999999987</v>
      </c>
      <c r="T80" s="29">
        <v>45.592400000000005</v>
      </c>
      <c r="U80" s="29">
        <v>401.07599999999996</v>
      </c>
      <c r="V80" s="29">
        <v>8.7413999999999987</v>
      </c>
      <c r="W80" s="29">
        <v>467.065</v>
      </c>
      <c r="X80" s="29">
        <v>24.167400000000001</v>
      </c>
      <c r="Y80" s="29">
        <v>2.03966</v>
      </c>
      <c r="AC80" s="29" t="s">
        <v>219</v>
      </c>
      <c r="AD80" s="29">
        <v>30</v>
      </c>
    </row>
    <row r="81" spans="1:30" s="29" customFormat="1" x14ac:dyDescent="0.25">
      <c r="A81" s="29" t="s">
        <v>7</v>
      </c>
      <c r="B81" s="97" t="s">
        <v>319</v>
      </c>
      <c r="C81" s="29" t="s">
        <v>218</v>
      </c>
      <c r="D81" s="29">
        <v>1</v>
      </c>
      <c r="E81" s="29" t="s">
        <v>62</v>
      </c>
      <c r="F81" s="29" t="s">
        <v>118</v>
      </c>
      <c r="G81" s="35">
        <v>30</v>
      </c>
      <c r="H81" s="29">
        <v>170</v>
      </c>
      <c r="I81" s="29" t="s">
        <v>9</v>
      </c>
      <c r="J81" s="29" t="s">
        <v>528</v>
      </c>
      <c r="K81" s="29" t="s">
        <v>424</v>
      </c>
      <c r="L81" s="29" t="s">
        <v>9</v>
      </c>
      <c r="M81" s="29" t="s">
        <v>9</v>
      </c>
      <c r="N81" s="29" t="s">
        <v>55</v>
      </c>
      <c r="O81" s="29" t="s">
        <v>35</v>
      </c>
      <c r="Q81" s="29">
        <v>25</v>
      </c>
      <c r="S81" s="29">
        <v>8.7413999999999987</v>
      </c>
      <c r="T81" s="29">
        <v>45.592400000000005</v>
      </c>
      <c r="U81" s="29">
        <v>401.07599999999996</v>
      </c>
      <c r="V81" s="29">
        <v>8.7413999999999987</v>
      </c>
      <c r="W81" s="29">
        <v>467.065</v>
      </c>
      <c r="X81" s="29">
        <v>24.167400000000001</v>
      </c>
      <c r="Y81" s="29">
        <v>2.03966</v>
      </c>
      <c r="AC81" s="29" t="s">
        <v>219</v>
      </c>
      <c r="AD81" s="29">
        <v>30</v>
      </c>
    </row>
    <row r="82" spans="1:30" s="29" customFormat="1" x14ac:dyDescent="0.25">
      <c r="A82" s="29" t="s">
        <v>7</v>
      </c>
      <c r="B82" s="97" t="s">
        <v>319</v>
      </c>
      <c r="C82" s="29" t="s">
        <v>218</v>
      </c>
      <c r="D82" s="29">
        <v>1</v>
      </c>
      <c r="E82" s="29" t="s">
        <v>58</v>
      </c>
      <c r="F82" s="29" t="s">
        <v>118</v>
      </c>
      <c r="G82" s="35">
        <v>20</v>
      </c>
      <c r="H82" s="29">
        <v>410</v>
      </c>
      <c r="I82" s="29" t="s">
        <v>9</v>
      </c>
      <c r="J82" s="29" t="s">
        <v>528</v>
      </c>
      <c r="K82" s="29" t="s">
        <v>424</v>
      </c>
      <c r="L82" s="29" t="s">
        <v>9</v>
      </c>
      <c r="M82" s="29" t="s">
        <v>9</v>
      </c>
      <c r="N82" s="29" t="s">
        <v>64</v>
      </c>
      <c r="O82" s="29" t="s">
        <v>35</v>
      </c>
      <c r="Q82" s="29">
        <v>27</v>
      </c>
      <c r="S82" s="29">
        <f t="shared" ref="S82:Y82" si="2">S83</f>
        <v>6.9941399999999989</v>
      </c>
      <c r="T82" s="29">
        <f t="shared" si="2"/>
        <v>36.479239999999997</v>
      </c>
      <c r="U82" s="29">
        <f t="shared" si="2"/>
        <v>320.9076</v>
      </c>
      <c r="V82" s="29">
        <f t="shared" si="2"/>
        <v>6.9941399999999989</v>
      </c>
      <c r="W82" s="29">
        <f t="shared" si="2"/>
        <v>373.70650000000001</v>
      </c>
      <c r="X82" s="29">
        <f t="shared" si="2"/>
        <v>19.336739999999999</v>
      </c>
      <c r="Y82" s="29">
        <f t="shared" si="2"/>
        <v>1.6319659999999998</v>
      </c>
      <c r="AC82" s="29">
        <v>2</v>
      </c>
      <c r="AD82" s="29">
        <v>20</v>
      </c>
    </row>
    <row r="83" spans="1:30" s="29" customFormat="1" x14ac:dyDescent="0.25">
      <c r="A83" s="29" t="s">
        <v>7</v>
      </c>
      <c r="B83" s="97" t="s">
        <v>319</v>
      </c>
      <c r="C83" s="29" t="s">
        <v>218</v>
      </c>
      <c r="D83" s="29">
        <v>1</v>
      </c>
      <c r="E83" s="29" t="s">
        <v>58</v>
      </c>
      <c r="F83" s="29" t="s">
        <v>118</v>
      </c>
      <c r="G83" s="35">
        <v>20</v>
      </c>
      <c r="H83" s="29">
        <v>340</v>
      </c>
      <c r="I83" s="29" t="s">
        <v>9</v>
      </c>
      <c r="J83" s="29" t="s">
        <v>528</v>
      </c>
      <c r="K83" s="29" t="s">
        <v>424</v>
      </c>
      <c r="L83" s="29" t="s">
        <v>9</v>
      </c>
      <c r="M83" s="29" t="s">
        <v>9</v>
      </c>
      <c r="N83" s="29" t="s">
        <v>65</v>
      </c>
      <c r="O83" s="29" t="s">
        <v>35</v>
      </c>
      <c r="Q83" s="29">
        <v>27</v>
      </c>
      <c r="S83" s="29">
        <f t="shared" ref="S83:Y83" si="3">S3</f>
        <v>6.9941399999999989</v>
      </c>
      <c r="T83" s="29">
        <f t="shared" si="3"/>
        <v>36.479239999999997</v>
      </c>
      <c r="U83" s="29">
        <f t="shared" si="3"/>
        <v>320.9076</v>
      </c>
      <c r="V83" s="29">
        <f t="shared" si="3"/>
        <v>6.9941399999999989</v>
      </c>
      <c r="W83" s="29">
        <f t="shared" si="3"/>
        <v>373.70650000000001</v>
      </c>
      <c r="X83" s="29">
        <f t="shared" si="3"/>
        <v>19.336739999999999</v>
      </c>
      <c r="Y83" s="29">
        <f t="shared" si="3"/>
        <v>1.6319659999999998</v>
      </c>
      <c r="AC83" s="110" t="s">
        <v>220</v>
      </c>
      <c r="AD83" s="29">
        <v>20</v>
      </c>
    </row>
    <row r="84" spans="1:30" s="29" customFormat="1" x14ac:dyDescent="0.25">
      <c r="A84" s="29" t="s">
        <v>7</v>
      </c>
      <c r="B84" s="29" t="s">
        <v>465</v>
      </c>
      <c r="C84" s="29" t="s">
        <v>233</v>
      </c>
      <c r="D84" s="29">
        <v>1</v>
      </c>
      <c r="E84" s="29" t="s">
        <v>234</v>
      </c>
      <c r="F84" s="29" t="s">
        <v>118</v>
      </c>
      <c r="G84" s="35">
        <v>32</v>
      </c>
      <c r="H84" s="29">
        <v>338</v>
      </c>
      <c r="J84" s="29" t="s">
        <v>580</v>
      </c>
      <c r="K84" s="29" t="s">
        <v>232</v>
      </c>
      <c r="L84" s="29" t="s">
        <v>8</v>
      </c>
      <c r="M84" s="29" t="s">
        <v>8</v>
      </c>
      <c r="N84" s="29" t="s">
        <v>44</v>
      </c>
      <c r="O84" s="29" t="s">
        <v>35</v>
      </c>
      <c r="Q84" s="29">
        <v>10</v>
      </c>
      <c r="R84" s="29">
        <v>7.8</v>
      </c>
      <c r="S84" s="29">
        <v>9.3258599999999987</v>
      </c>
      <c r="T84" s="29">
        <v>48.64076</v>
      </c>
      <c r="U84" s="29">
        <v>427.89240000000001</v>
      </c>
      <c r="V84" s="29">
        <v>9.3258599999999987</v>
      </c>
      <c r="W84" s="29">
        <v>500</v>
      </c>
      <c r="X84" s="29">
        <v>25.783259999999999</v>
      </c>
      <c r="Y84" s="29">
        <v>2.176034</v>
      </c>
      <c r="AD84" s="29">
        <v>32</v>
      </c>
    </row>
    <row r="85" spans="1:30" s="29" customFormat="1" x14ac:dyDescent="0.25">
      <c r="A85" s="29" t="s">
        <v>7</v>
      </c>
      <c r="B85" s="29" t="s">
        <v>465</v>
      </c>
      <c r="C85" s="29" t="s">
        <v>545</v>
      </c>
      <c r="D85" s="29">
        <v>1</v>
      </c>
      <c r="E85" s="29" t="s">
        <v>45</v>
      </c>
      <c r="F85" s="29" t="s">
        <v>118</v>
      </c>
      <c r="G85" s="35">
        <v>32</v>
      </c>
      <c r="H85" s="29">
        <v>483</v>
      </c>
      <c r="I85" s="29" t="s">
        <v>9</v>
      </c>
      <c r="J85" s="29" t="s">
        <v>580</v>
      </c>
      <c r="K85" s="29" t="s">
        <v>232</v>
      </c>
      <c r="L85" s="29" t="s">
        <v>8</v>
      </c>
      <c r="M85" s="29" t="s">
        <v>8</v>
      </c>
      <c r="N85" s="29" t="s">
        <v>44</v>
      </c>
      <c r="O85" s="29" t="s">
        <v>35</v>
      </c>
      <c r="Q85" s="29">
        <v>10</v>
      </c>
      <c r="R85" s="29">
        <v>7.8</v>
      </c>
      <c r="S85" s="29">
        <f>'Chronic SW data for Appendix'!S84*0.9143</f>
        <v>8.5266337979999989</v>
      </c>
      <c r="T85" s="29">
        <f>'Chronic SW data for Appendix'!T84*0.9143</f>
        <v>44.472246867999999</v>
      </c>
      <c r="U85" s="29">
        <f>'Chronic SW data for Appendix'!U84*0.9143</f>
        <v>391.22202132000001</v>
      </c>
      <c r="V85" s="29">
        <f>'Chronic SW data for Appendix'!V84*0.9143</f>
        <v>8.5266337979999989</v>
      </c>
      <c r="W85" s="29">
        <v>500</v>
      </c>
      <c r="X85" s="29">
        <f>'Chronic SW data for Appendix'!X84*0.9143</f>
        <v>23.573634618</v>
      </c>
      <c r="Y85" s="29">
        <f>'Chronic SW data for Appendix'!Y84*0.9143</f>
        <v>1.9895478862</v>
      </c>
      <c r="AD85" s="29">
        <v>32</v>
      </c>
    </row>
    <row r="86" spans="1:30" s="29" customFormat="1" x14ac:dyDescent="0.25">
      <c r="A86" s="29" t="s">
        <v>7</v>
      </c>
      <c r="B86" s="29" t="s">
        <v>465</v>
      </c>
      <c r="C86" s="29" t="s">
        <v>117</v>
      </c>
      <c r="D86" s="29">
        <v>1</v>
      </c>
      <c r="E86" s="29" t="s">
        <v>45</v>
      </c>
      <c r="F86" s="29" t="s">
        <v>118</v>
      </c>
      <c r="G86" s="35">
        <v>32</v>
      </c>
      <c r="H86" s="29">
        <v>229</v>
      </c>
      <c r="I86" s="29" t="s">
        <v>9</v>
      </c>
      <c r="J86" s="29" t="s">
        <v>580</v>
      </c>
      <c r="K86" s="29" t="s">
        <v>232</v>
      </c>
      <c r="L86" s="29" t="s">
        <v>8</v>
      </c>
      <c r="M86" s="29" t="s">
        <v>8</v>
      </c>
      <c r="N86" s="29" t="s">
        <v>43</v>
      </c>
      <c r="O86" s="29" t="s">
        <v>35</v>
      </c>
      <c r="Q86" s="29">
        <v>10</v>
      </c>
      <c r="R86" s="29">
        <v>7.8</v>
      </c>
      <c r="S86" s="29">
        <v>7.2848399999999991</v>
      </c>
      <c r="T86" s="29">
        <v>37.995440000000002</v>
      </c>
      <c r="U86" s="29">
        <v>334.24559999999997</v>
      </c>
      <c r="V86" s="29">
        <v>7.2848399999999991</v>
      </c>
      <c r="W86" s="29">
        <v>390</v>
      </c>
      <c r="X86" s="29">
        <v>20.140439999999998</v>
      </c>
      <c r="Y86" s="29">
        <v>1.6997959999999999</v>
      </c>
      <c r="AD86" s="29">
        <v>25</v>
      </c>
    </row>
    <row r="87" spans="1:30" s="29" customFormat="1" x14ac:dyDescent="0.25">
      <c r="A87" s="29" t="s">
        <v>7</v>
      </c>
      <c r="B87" s="29" t="s">
        <v>465</v>
      </c>
      <c r="C87" s="29" t="s">
        <v>545</v>
      </c>
      <c r="D87" s="29">
        <v>1</v>
      </c>
      <c r="E87" s="29" t="s">
        <v>234</v>
      </c>
      <c r="F87" s="29" t="s">
        <v>118</v>
      </c>
      <c r="G87" s="35">
        <v>32</v>
      </c>
      <c r="H87" s="29">
        <v>17</v>
      </c>
      <c r="I87" s="29" t="s">
        <v>9</v>
      </c>
      <c r="J87" s="29" t="s">
        <v>580</v>
      </c>
      <c r="K87" s="29" t="s">
        <v>232</v>
      </c>
      <c r="L87" s="29" t="s">
        <v>8</v>
      </c>
      <c r="M87" s="29" t="s">
        <v>8</v>
      </c>
      <c r="N87" s="29" t="s">
        <v>43</v>
      </c>
      <c r="O87" s="29" t="s">
        <v>35</v>
      </c>
      <c r="Q87" s="29">
        <v>10</v>
      </c>
      <c r="R87" s="29">
        <v>7.8</v>
      </c>
      <c r="S87" s="29">
        <v>7.2848399999999991</v>
      </c>
      <c r="T87" s="29">
        <v>37.995440000000002</v>
      </c>
      <c r="U87" s="29">
        <v>334.24559999999997</v>
      </c>
      <c r="V87" s="29">
        <v>7.2848399999999991</v>
      </c>
      <c r="W87" s="29">
        <v>390</v>
      </c>
      <c r="X87" s="29">
        <v>20.140439999999998</v>
      </c>
      <c r="Y87" s="29">
        <v>1.6997959999999999</v>
      </c>
      <c r="AD87" s="29">
        <v>25</v>
      </c>
    </row>
    <row r="88" spans="1:30" s="29" customFormat="1" x14ac:dyDescent="0.25">
      <c r="A88" s="29" t="s">
        <v>7</v>
      </c>
      <c r="B88" s="28" t="s">
        <v>318</v>
      </c>
      <c r="C88" s="29" t="s">
        <v>545</v>
      </c>
      <c r="D88" s="29" t="s">
        <v>503</v>
      </c>
      <c r="E88" s="29" t="s">
        <v>104</v>
      </c>
      <c r="F88" s="29" t="s">
        <v>144</v>
      </c>
      <c r="G88" s="35"/>
      <c r="H88" s="29">
        <v>6400</v>
      </c>
      <c r="I88" s="29" t="s">
        <v>9</v>
      </c>
      <c r="J88" s="29" t="s">
        <v>551</v>
      </c>
      <c r="K88" s="29" t="s">
        <v>136</v>
      </c>
      <c r="L88" s="29" t="s">
        <v>8</v>
      </c>
      <c r="M88" s="29" t="s">
        <v>8</v>
      </c>
      <c r="N88" s="29" t="s">
        <v>145</v>
      </c>
      <c r="O88" s="29" t="s">
        <v>35</v>
      </c>
      <c r="S88" s="29">
        <v>10.199999999999999</v>
      </c>
      <c r="T88" s="29">
        <v>53.2</v>
      </c>
      <c r="U88" s="29">
        <v>468</v>
      </c>
      <c r="V88" s="29">
        <v>10.199999999999999</v>
      </c>
      <c r="W88" s="29">
        <v>545</v>
      </c>
      <c r="X88" s="29">
        <v>28.2</v>
      </c>
      <c r="Y88" s="29">
        <v>2.38</v>
      </c>
    </row>
    <row r="90" spans="1:30" x14ac:dyDescent="0.25">
      <c r="A90" s="4" t="s">
        <v>581</v>
      </c>
    </row>
  </sheetData>
  <phoneticPr fontId="3" type="noConversion"/>
  <pageMargins left="0.75" right="0.75" top="1" bottom="1" header="0.5" footer="0.5"/>
  <pageSetup orientation="portrait" verticalDpi="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Legend</vt:lpstr>
      <vt:lpstr>Acute FW data for Appendix</vt:lpstr>
      <vt:lpstr>Chronic FW data for Appendix</vt:lpstr>
      <vt:lpstr>Acute SW data for Appendix</vt:lpstr>
      <vt:lpstr>Chronic SW data for Appendix</vt:lpstr>
      <vt:lpstr>Sheet1</vt:lpstr>
      <vt:lpstr>Sheet2</vt:lpstr>
    </vt:vector>
  </TitlesOfParts>
  <Company>CCME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Canadian Water Quality Guidelines - Silver Appendix</dc:title>
  <dc:subject>CWQG Silver</dc:subject>
  <dc:creator>CCME</dc:creator>
  <cp:keywords>guidelines, silver, water, data</cp:keywords>
  <cp:lastModifiedBy>Gwen Waedt</cp:lastModifiedBy>
  <dcterms:created xsi:type="dcterms:W3CDTF">2006-11-24T20:59:51Z</dcterms:created>
  <dcterms:modified xsi:type="dcterms:W3CDTF">2015-08-10T21:55:21Z</dcterms:modified>
</cp:coreProperties>
</file>